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Bl.1 Kostenblöcke" sheetId="1" r:id="rId1"/>
    <sheet name="Bl.2 Kalkulationssätze" sheetId="2" r:id="rId2"/>
    <sheet name="Hinweise und Impressum" sheetId="3" r:id="rId3"/>
  </sheets>
  <definedNames>
    <definedName name="_xlnm.Print_Area" localSheetId="0">'Bl.1 Kostenblöcke'!$B$1:$O$114</definedName>
    <definedName name="_xlnm.Print_Area" localSheetId="1">'Bl.2 Kalkulationssätze'!$B$2:$Y$33</definedName>
    <definedName name="_xlnm.Print_Titles" localSheetId="0">'Bl.1 Kostenblöcke'!$1:$4</definedName>
  </definedNames>
  <calcPr fullCalcOnLoad="1"/>
</workbook>
</file>

<file path=xl/sharedStrings.xml><?xml version="1.0" encoding="utf-8"?>
<sst xmlns="http://schemas.openxmlformats.org/spreadsheetml/2006/main" count="245" uniqueCount="154">
  <si>
    <t>Herstellungshalle</t>
  </si>
  <si>
    <t>Sägemaschine</t>
  </si>
  <si>
    <t>Strom</t>
  </si>
  <si>
    <t>Abschreibung</t>
  </si>
  <si>
    <t>Dachrinnenreinigung</t>
  </si>
  <si>
    <t>Fensterreinigung</t>
  </si>
  <si>
    <t>Verwaltung</t>
  </si>
  <si>
    <t>Bürogebäude Miete</t>
  </si>
  <si>
    <t>Hallenheizung</t>
  </si>
  <si>
    <t>Einkauf</t>
  </si>
  <si>
    <t>Einkaufsleiter</t>
  </si>
  <si>
    <t>Sekretariat Einkauf</t>
  </si>
  <si>
    <t>Büroreinigung</t>
  </si>
  <si>
    <t>LKW</t>
  </si>
  <si>
    <t>Kraftstoffe</t>
  </si>
  <si>
    <t>Kontoführung, Zinsen</t>
  </si>
  <si>
    <t>Hallenkran Abschreibung</t>
  </si>
  <si>
    <t>Hallenkran Wartung</t>
  </si>
  <si>
    <t>Steuern</t>
  </si>
  <si>
    <t>Versicherung</t>
  </si>
  <si>
    <t>Reparatur, Wartung Fremd</t>
  </si>
  <si>
    <t>Schweißzusätze</t>
  </si>
  <si>
    <t>Personalausstattung</t>
  </si>
  <si>
    <t>Arbeitskleidung</t>
  </si>
  <si>
    <t>Schweisserprüfungen</t>
  </si>
  <si>
    <t>Schutzgase</t>
  </si>
  <si>
    <t>Werkzeug und Handgeräte</t>
  </si>
  <si>
    <t>Sicherheitsausrüstung</t>
  </si>
  <si>
    <t>Sozialversicherung</t>
  </si>
  <si>
    <t>Finanzbuchhalter</t>
  </si>
  <si>
    <t>Geschäftsführung</t>
  </si>
  <si>
    <t>Sekretariat</t>
  </si>
  <si>
    <t xml:space="preserve">Telefon </t>
  </si>
  <si>
    <t>Versicherungen</t>
  </si>
  <si>
    <t>Std</t>
  </si>
  <si>
    <t>Nebenkosten</t>
  </si>
  <si>
    <t>Schweisserschulung</t>
  </si>
  <si>
    <t>Schweisserqualifikation</t>
  </si>
  <si>
    <t>sonst. FGK</t>
  </si>
  <si>
    <t>Betriebsqualifikationsnachweis</t>
  </si>
  <si>
    <t>QM ISO 9000</t>
  </si>
  <si>
    <t>LKW fixe Kosten</t>
  </si>
  <si>
    <t>LKW variable Kosten</t>
  </si>
  <si>
    <t>Sägemaschine fixe Kosten</t>
  </si>
  <si>
    <t>Sägemaschine var. Kosten</t>
  </si>
  <si>
    <t>Sägeblätter</t>
  </si>
  <si>
    <t>SG-Schweissmaschinen fixe Kost.</t>
  </si>
  <si>
    <t>SG-Schweissmasch. var. Kosten</t>
  </si>
  <si>
    <t>Baust.</t>
  </si>
  <si>
    <t>Anteil Stellfläche Sägemaschine</t>
  </si>
  <si>
    <t>Anteil Stellfläche LKW</t>
  </si>
  <si>
    <t>Anteil Baustellen-Lagerfläche</t>
  </si>
  <si>
    <t>Gehaltskosten Produktion</t>
  </si>
  <si>
    <t>Betriebsleiter</t>
  </si>
  <si>
    <t>Qualitätssicherung</t>
  </si>
  <si>
    <t>Sicherheitsfachkraft, Extern</t>
  </si>
  <si>
    <t>Anteil Werkstattstunden</t>
  </si>
  <si>
    <t>Projektleiter Einkauf</t>
  </si>
  <si>
    <t>Verteilung auf:</t>
  </si>
  <si>
    <t>Nachunternehmer bis 50T€</t>
  </si>
  <si>
    <t>Nachunternehmer über 50T€</t>
  </si>
  <si>
    <t>Euro</t>
  </si>
  <si>
    <t>Kaufteile</t>
  </si>
  <si>
    <t xml:space="preserve">Materialeinkauf </t>
  </si>
  <si>
    <t>Projektleiter</t>
  </si>
  <si>
    <t>Kalkulationssatz</t>
  </si>
  <si>
    <t>Nachuntern. GK1</t>
  </si>
  <si>
    <t>Nachuntern. GK2</t>
  </si>
  <si>
    <t>Stunden Schlosser</t>
  </si>
  <si>
    <t>Stunden Vorarbeiter</t>
  </si>
  <si>
    <t>je Eink.Wert</t>
  </si>
  <si>
    <t>Gemeinkosten Produktion gesamt</t>
  </si>
  <si>
    <t>Gemeinkosten Produktion gesamt:</t>
  </si>
  <si>
    <t>Handgeräte Rep. Wartung extern</t>
  </si>
  <si>
    <t>Std x</t>
  </si>
  <si>
    <t>int. Stunden GK für z.B. Betriebsversamml.</t>
  </si>
  <si>
    <t>*1)</t>
  </si>
  <si>
    <t>Zeile</t>
  </si>
  <si>
    <t>Schl.*1)</t>
  </si>
  <si>
    <t>GK Wert</t>
  </si>
  <si>
    <t>Kost. Jahr</t>
  </si>
  <si>
    <t>Kostenart</t>
  </si>
  <si>
    <t xml:space="preserve">Kalkulationsmenge </t>
  </si>
  <si>
    <t>der Herstellungskosten</t>
  </si>
  <si>
    <t>Baustellenstd.</t>
  </si>
  <si>
    <t>Werkstattstd.</t>
  </si>
  <si>
    <t>Std. Schweisser</t>
  </si>
  <si>
    <t>Pers.Std. Verkauf</t>
  </si>
  <si>
    <t>A</t>
  </si>
  <si>
    <t>*2)</t>
  </si>
  <si>
    <t>B</t>
  </si>
  <si>
    <t>C</t>
  </si>
  <si>
    <t>E</t>
  </si>
  <si>
    <t>D</t>
  </si>
  <si>
    <t>F</t>
  </si>
  <si>
    <t>Lohnkosten Produktion</t>
  </si>
  <si>
    <t>Auftragsbezogener Einkauf</t>
  </si>
  <si>
    <t>Gemeinkosten Einkauf</t>
  </si>
  <si>
    <t>Selbstkosten gesamt     Zeile</t>
  </si>
  <si>
    <t>+ Zeile</t>
  </si>
  <si>
    <t>Hinweis:</t>
  </si>
  <si>
    <t>€/Std*3</t>
  </si>
  <si>
    <t>*3) Personalkosten inkl. Sozialkosten, Urlaub, Krankheit ...</t>
  </si>
  <si>
    <t>€ je Std</t>
  </si>
  <si>
    <t xml:space="preserve"> €/Std*3 =</t>
  </si>
  <si>
    <t>Sägemasch.</t>
  </si>
  <si>
    <t>Nachdruck oder Verteilung von Kopien nur mit dem Ersteller- Name und Logo gestattet</t>
  </si>
  <si>
    <t>Vert. auf kalkulierte Einkaufswerte:</t>
  </si>
  <si>
    <t>A: GuG</t>
  </si>
  <si>
    <t>B: Ger.fix</t>
  </si>
  <si>
    <t>C: Ger.var</t>
  </si>
  <si>
    <t>D: Verbr.</t>
  </si>
  <si>
    <t>Gerät mit Personal</t>
  </si>
  <si>
    <t>Geräte</t>
  </si>
  <si>
    <t>Kostenart:</t>
  </si>
  <si>
    <t>Personal Werkstatt</t>
  </si>
  <si>
    <t>Personal Baustelle</t>
  </si>
  <si>
    <t>E1: Sonst</t>
  </si>
  <si>
    <t>E2: Sonst</t>
  </si>
  <si>
    <t>Z*</t>
  </si>
  <si>
    <t>Nachuntern. bis 50T€</t>
  </si>
  <si>
    <t>Nachuntern. über 50T€</t>
  </si>
  <si>
    <t>€</t>
  </si>
  <si>
    <t>Werkst.</t>
  </si>
  <si>
    <t>Schwei.</t>
  </si>
  <si>
    <t>Pers.</t>
  </si>
  <si>
    <t>Menge</t>
  </si>
  <si>
    <t>F: Geh.</t>
  </si>
  <si>
    <t>Werkst.Facharb.</t>
  </si>
  <si>
    <t>Werkst.Schweißer</t>
  </si>
  <si>
    <t>Baust.Facharb.</t>
  </si>
  <si>
    <t>Baust.Schweißer</t>
  </si>
  <si>
    <t>Lohn*3</t>
  </si>
  <si>
    <t>*3) Durchschnittslohn Personalkosten inkl. Sozialkosten, Urlaub, Krankheit ...</t>
  </si>
  <si>
    <t>€/Std Herst.Kosten</t>
  </si>
  <si>
    <t>Zuschlagssatz</t>
  </si>
  <si>
    <t>Herstellkosten gesamt:</t>
  </si>
  <si>
    <t>Selbstkosten gesamt:</t>
  </si>
  <si>
    <t>Verwaltungsgemeinkostenzuschl. auf Herstellkosten:</t>
  </si>
  <si>
    <t>Selbstkosten aus Blatt 1:</t>
  </si>
  <si>
    <t>Selbstkostendiff. zwischen Blatt 2 und Blatt 1 durch Rundung:</t>
  </si>
  <si>
    <t>Z*) Zeilennummer aus Kalkulationssatzkalkulation Blatt 1</t>
  </si>
  <si>
    <t>Muster Kalkulationssatzberechnung Blatt 1</t>
  </si>
  <si>
    <t>Muster Kalkulationssatzberechnung Blatt 2</t>
  </si>
  <si>
    <t>www.consulting.ingca.de</t>
  </si>
  <si>
    <t>Stand: 24.04.2011</t>
  </si>
  <si>
    <t>Ermittlung der Herstellkosten</t>
  </si>
  <si>
    <t>Herstellkosten gesamt</t>
  </si>
  <si>
    <t>Hinweise zur Verwendung des Excel-Tools</t>
  </si>
  <si>
    <t>Sie können die Berechnungen auch kostengünstig erstellen lassen. Infos dazu und einen Ansprechpartner erfahren Sie ebenfalls auf www.consulting.ingca.de</t>
  </si>
  <si>
    <t xml:space="preserve">Die Excel – Tabellen müssen, je nachdem welche Gemeinkostenarten im Unternehmen existieren und welche Kalkulationssätze benötigt werden, angepasst werden. </t>
  </si>
  <si>
    <t xml:space="preserve">Bei diesem Excel-Tool handelt es sich um ein Beispiel zur Berechnung mehrerer Kalkulationssätze für die Angebotserstellung. Die im Beispiel abgebildeten Kosten sind teilweise willkürlich ausgewählt und unvollständig, sie dienen ausschließlich als Beispielsgrößen, die durch konkret ermittelte Werte zu ersetzen sind. </t>
  </si>
  <si>
    <t>Eine umfassende Erläuterung zur Beispielberechnung können Sie auf der Internetseite www.consulting.ingca.de einsehen und runterladen.</t>
  </si>
  <si>
    <r>
      <t xml:space="preserve">Postanschrift </t>
    </r>
    <r>
      <rPr>
        <sz val="10"/>
        <rFont val="Arial"/>
        <family val="0"/>
      </rPr>
      <t xml:space="preserve">
INGCA Ingenieurleistungen GmbH
Schiffdorfer Chaussee 43, 27574 Bremerhaven
</t>
    </r>
    <r>
      <rPr>
        <u val="single"/>
        <sz val="10"/>
        <rFont val="Arial"/>
        <family val="2"/>
      </rPr>
      <t>Anschrift Duisburg</t>
    </r>
    <r>
      <rPr>
        <sz val="10"/>
        <rFont val="Arial"/>
        <family val="0"/>
      </rPr>
      <t xml:space="preserve"> 
Carsten Carstensen
zum Steinhof 25, 47259 Duisburg
HRB 5271 Amtsgericht Bremerhaven
Geschäftsführer: Carsten Carstensen
Steuernr. 75 573 10 821 Finanzamt Bremerhaven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</si>
</sst>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0.000"/>
    <numFmt numFmtId="178" formatCode="#,##0.0000"/>
    <numFmt numFmtId="179" formatCode="0.0%"/>
  </numFmts>
  <fonts count="19">
    <font>
      <sz val="10"/>
      <name val="Arial"/>
      <family val="0"/>
    </font>
    <font>
      <sz val="8"/>
      <name val="Arial"/>
      <family val="0"/>
    </font>
    <font>
      <sz val="11"/>
      <name val="Arial"/>
      <family val="0"/>
    </font>
    <font>
      <b/>
      <u val="single"/>
      <sz val="11"/>
      <name val="Arial"/>
      <family val="0"/>
    </font>
    <font>
      <u val="single"/>
      <sz val="10"/>
      <color indexed="12"/>
      <name val="Arial"/>
      <family val="0"/>
    </font>
    <font>
      <u val="single"/>
      <sz val="10"/>
      <color indexed="36"/>
      <name val="Arial"/>
      <family val="0"/>
    </font>
    <font>
      <u val="single"/>
      <sz val="11"/>
      <name val="Arial"/>
      <family val="0"/>
    </font>
    <font>
      <b/>
      <sz val="11"/>
      <name val="Arial"/>
      <family val="2"/>
    </font>
    <font>
      <b/>
      <sz val="9"/>
      <name val="Arial"/>
      <family val="2"/>
    </font>
    <font>
      <sz val="11"/>
      <color indexed="55"/>
      <name val="Arial"/>
      <family val="0"/>
    </font>
    <font>
      <b/>
      <i/>
      <sz val="12"/>
      <name val="Arial"/>
      <family val="2"/>
    </font>
    <font>
      <b/>
      <sz val="8"/>
      <name val="Arial"/>
      <family val="2"/>
    </font>
    <font>
      <sz val="8"/>
      <color indexed="23"/>
      <name val="Arial"/>
      <family val="0"/>
    </font>
    <font>
      <sz val="11"/>
      <color indexed="23"/>
      <name val="Arial"/>
      <family val="2"/>
    </font>
    <font>
      <u val="single"/>
      <sz val="9"/>
      <name val="Arial"/>
      <family val="2"/>
    </font>
    <font>
      <u val="single"/>
      <sz val="8"/>
      <color indexed="23"/>
      <name val="Arial"/>
      <family val="0"/>
    </font>
    <font>
      <sz val="11"/>
      <color indexed="9"/>
      <name val="Arial"/>
      <family val="0"/>
    </font>
    <font>
      <b/>
      <sz val="18"/>
      <name val="Arial"/>
      <family val="2"/>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
    <border>
      <left/>
      <right/>
      <top/>
      <bottom/>
      <diagonal/>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2" fillId="0" borderId="0" xfId="0" applyFont="1" applyAlignment="1">
      <alignment/>
    </xf>
    <xf numFmtId="0" fontId="3" fillId="0" borderId="0" xfId="0" applyFont="1" applyAlignment="1">
      <alignment/>
    </xf>
    <xf numFmtId="4" fontId="2" fillId="0" borderId="0" xfId="0" applyNumberFormat="1" applyFont="1" applyAlignment="1">
      <alignment/>
    </xf>
    <xf numFmtId="3" fontId="2" fillId="0" borderId="0" xfId="0" applyNumberFormat="1" applyFont="1" applyBorder="1" applyAlignment="1">
      <alignment/>
    </xf>
    <xf numFmtId="4" fontId="2" fillId="0" borderId="0" xfId="0" applyNumberFormat="1" applyFont="1" applyBorder="1" applyAlignment="1">
      <alignment/>
    </xf>
    <xf numFmtId="0" fontId="0" fillId="0" borderId="0" xfId="0" applyFill="1" applyAlignment="1">
      <alignment/>
    </xf>
    <xf numFmtId="9" fontId="2" fillId="0" borderId="0" xfId="0" applyNumberFormat="1" applyFont="1" applyAlignment="1">
      <alignment horizontal="right"/>
    </xf>
    <xf numFmtId="9" fontId="2" fillId="0" borderId="1" xfId="0" applyNumberFormat="1" applyFont="1" applyBorder="1" applyAlignment="1">
      <alignment horizontal="right"/>
    </xf>
    <xf numFmtId="0" fontId="0" fillId="0" borderId="0" xfId="0" applyAlignment="1">
      <alignment vertical="center"/>
    </xf>
    <xf numFmtId="0" fontId="0" fillId="0" borderId="0" xfId="0" applyAlignment="1">
      <alignment horizontal="center"/>
    </xf>
    <xf numFmtId="4" fontId="6" fillId="0" borderId="0" xfId="0" applyNumberFormat="1" applyFont="1" applyAlignment="1">
      <alignment/>
    </xf>
    <xf numFmtId="4" fontId="3" fillId="0" borderId="0" xfId="0" applyNumberFormat="1" applyFont="1" applyAlignment="1">
      <alignment/>
    </xf>
    <xf numFmtId="3" fontId="2" fillId="0" borderId="1" xfId="0" applyNumberFormat="1" applyFont="1" applyBorder="1" applyAlignment="1">
      <alignment/>
    </xf>
    <xf numFmtId="0" fontId="3" fillId="0" borderId="0" xfId="0" applyFont="1" applyAlignment="1">
      <alignment/>
    </xf>
    <xf numFmtId="3" fontId="2" fillId="0" borderId="0" xfId="0" applyNumberFormat="1" applyFont="1" applyBorder="1" applyAlignment="1">
      <alignment/>
    </xf>
    <xf numFmtId="0" fontId="2" fillId="0" borderId="1" xfId="0" applyFont="1" applyBorder="1" applyAlignment="1">
      <alignment/>
    </xf>
    <xf numFmtId="3" fontId="2" fillId="0" borderId="0" xfId="0" applyNumberFormat="1" applyFont="1" applyAlignment="1">
      <alignment/>
    </xf>
    <xf numFmtId="3" fontId="7" fillId="0" borderId="1" xfId="0" applyNumberFormat="1" applyFont="1" applyBorder="1" applyAlignment="1">
      <alignment/>
    </xf>
    <xf numFmtId="0" fontId="7" fillId="2" borderId="0" xfId="0" applyFont="1" applyFill="1" applyAlignment="1">
      <alignment/>
    </xf>
    <xf numFmtId="0" fontId="2" fillId="2" borderId="0" xfId="0" applyFont="1" applyFill="1" applyAlignment="1">
      <alignment/>
    </xf>
    <xf numFmtId="3" fontId="7" fillId="2" borderId="1" xfId="0" applyNumberFormat="1" applyFont="1" applyFill="1" applyBorder="1" applyAlignment="1">
      <alignment/>
    </xf>
    <xf numFmtId="0" fontId="1" fillId="0" borderId="0" xfId="0" applyFont="1" applyAlignment="1">
      <alignment/>
    </xf>
    <xf numFmtId="0" fontId="2" fillId="0" borderId="0" xfId="0" applyFont="1" applyAlignment="1">
      <alignment horizontal="center"/>
    </xf>
    <xf numFmtId="0" fontId="0" fillId="0" borderId="0" xfId="0" applyFill="1" applyAlignment="1">
      <alignment horizontal="center"/>
    </xf>
    <xf numFmtId="0" fontId="1" fillId="0" borderId="0" xfId="0" applyFont="1" applyFill="1" applyAlignment="1">
      <alignment horizontal="center"/>
    </xf>
    <xf numFmtId="0" fontId="2" fillId="0" borderId="0" xfId="0" applyFont="1" applyFill="1" applyAlignment="1">
      <alignment horizontal="right"/>
    </xf>
    <xf numFmtId="3" fontId="0" fillId="0" borderId="0" xfId="0" applyNumberFormat="1" applyFill="1" applyAlignment="1">
      <alignment/>
    </xf>
    <xf numFmtId="0" fontId="2" fillId="0" borderId="0" xfId="0" applyFont="1" applyFill="1" applyAlignment="1">
      <alignment horizontal="left"/>
    </xf>
    <xf numFmtId="0" fontId="0" fillId="0" borderId="0" xfId="0" applyFill="1" applyAlignment="1">
      <alignment horizontal="left"/>
    </xf>
    <xf numFmtId="0" fontId="7" fillId="0" borderId="0" xfId="0" applyFont="1" applyAlignment="1">
      <alignment/>
    </xf>
    <xf numFmtId="0" fontId="8" fillId="2" borderId="0" xfId="0" applyFont="1" applyFill="1" applyAlignment="1">
      <alignment horizontal="center"/>
    </xf>
    <xf numFmtId="0" fontId="8" fillId="2" borderId="0" xfId="0" applyFont="1" applyFill="1" applyAlignment="1">
      <alignment/>
    </xf>
    <xf numFmtId="0" fontId="8" fillId="2" borderId="0" xfId="0" applyFont="1" applyFill="1" applyAlignment="1">
      <alignment horizontal="right"/>
    </xf>
    <xf numFmtId="3" fontId="8" fillId="2" borderId="0" xfId="0" applyNumberFormat="1" applyFont="1" applyFill="1" applyAlignment="1">
      <alignment horizontal="right"/>
    </xf>
    <xf numFmtId="0" fontId="8" fillId="2" borderId="0" xfId="0" applyFont="1" applyFill="1" applyAlignment="1">
      <alignment horizontal="left"/>
    </xf>
    <xf numFmtId="0" fontId="9" fillId="0" borderId="0" xfId="0" applyFont="1" applyAlignment="1">
      <alignment horizontal="center"/>
    </xf>
    <xf numFmtId="0" fontId="7" fillId="2" borderId="0" xfId="0" applyFont="1" applyFill="1" applyAlignment="1">
      <alignment/>
    </xf>
    <xf numFmtId="3" fontId="7" fillId="2" borderId="0" xfId="0" applyNumberFormat="1" applyFont="1" applyFill="1" applyBorder="1" applyAlignment="1">
      <alignment/>
    </xf>
    <xf numFmtId="4" fontId="7" fillId="2" borderId="0" xfId="0" applyNumberFormat="1" applyFont="1" applyFill="1" applyBorder="1" applyAlignment="1">
      <alignment/>
    </xf>
    <xf numFmtId="4" fontId="6" fillId="0" borderId="0" xfId="0" applyNumberFormat="1" applyFont="1" applyAlignment="1">
      <alignment horizontal="right"/>
    </xf>
    <xf numFmtId="179" fontId="7" fillId="0" borderId="0" xfId="19" applyNumberFormat="1" applyFont="1" applyBorder="1" applyAlignment="1">
      <alignment/>
    </xf>
    <xf numFmtId="179" fontId="2" fillId="0" borderId="0" xfId="19" applyNumberFormat="1" applyFont="1" applyAlignment="1">
      <alignment/>
    </xf>
    <xf numFmtId="4" fontId="2" fillId="0" borderId="0" xfId="0" applyNumberFormat="1" applyFont="1" applyAlignment="1">
      <alignment horizontal="left"/>
    </xf>
    <xf numFmtId="4" fontId="2" fillId="0" borderId="0" xfId="0" applyNumberFormat="1" applyFont="1" applyAlignment="1">
      <alignment horizontal="center"/>
    </xf>
    <xf numFmtId="3" fontId="2" fillId="0" borderId="0" xfId="0" applyNumberFormat="1" applyFont="1" applyBorder="1" applyAlignment="1">
      <alignment horizontal="center"/>
    </xf>
    <xf numFmtId="4" fontId="2" fillId="0" borderId="0" xfId="0" applyNumberFormat="1" applyFont="1" applyBorder="1" applyAlignment="1">
      <alignment horizontal="right"/>
    </xf>
    <xf numFmtId="3" fontId="2" fillId="0" borderId="0" xfId="0" applyNumberFormat="1" applyFont="1" applyBorder="1" applyAlignment="1">
      <alignment horizontal="left"/>
    </xf>
    <xf numFmtId="3" fontId="7" fillId="2" borderId="0" xfId="0" applyNumberFormat="1" applyFont="1" applyFill="1" applyBorder="1" applyAlignment="1">
      <alignment horizontal="left"/>
    </xf>
    <xf numFmtId="49" fontId="7" fillId="2" borderId="0" xfId="0" applyNumberFormat="1" applyFont="1" applyFill="1" applyBorder="1" applyAlignment="1">
      <alignment horizontal="center"/>
    </xf>
    <xf numFmtId="4" fontId="1" fillId="0" borderId="0" xfId="0" applyNumberFormat="1" applyFont="1" applyAlignment="1">
      <alignment/>
    </xf>
    <xf numFmtId="0" fontId="10" fillId="0" borderId="0" xfId="0" applyFont="1" applyAlignment="1">
      <alignment vertical="center"/>
    </xf>
    <xf numFmtId="0" fontId="2" fillId="0" borderId="0" xfId="0" applyFont="1" applyBorder="1" applyAlignment="1">
      <alignment horizontal="left" vertical="center"/>
    </xf>
    <xf numFmtId="3" fontId="11" fillId="0" borderId="0" xfId="0" applyNumberFormat="1" applyFont="1" applyAlignment="1">
      <alignment horizontal="right"/>
    </xf>
    <xf numFmtId="0" fontId="12" fillId="0" borderId="0" xfId="0" applyFont="1" applyAlignment="1">
      <alignment/>
    </xf>
    <xf numFmtId="3" fontId="2" fillId="0" borderId="1" xfId="0" applyNumberFormat="1"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vertical="center"/>
    </xf>
    <xf numFmtId="4" fontId="2" fillId="0" borderId="0" xfId="0" applyNumberFormat="1" applyFont="1" applyAlignment="1">
      <alignment vertical="center"/>
    </xf>
    <xf numFmtId="4" fontId="2" fillId="0" borderId="0" xfId="0" applyNumberFormat="1" applyFont="1" applyAlignment="1">
      <alignment horizontal="left" vertical="center"/>
    </xf>
    <xf numFmtId="4" fontId="2" fillId="0" borderId="0" xfId="0" applyNumberFormat="1" applyFont="1" applyAlignment="1">
      <alignment horizontal="center" vertical="center"/>
    </xf>
    <xf numFmtId="9" fontId="2" fillId="0" borderId="0" xfId="19" applyFont="1" applyAlignment="1">
      <alignment vertical="center"/>
    </xf>
    <xf numFmtId="9" fontId="2" fillId="0" borderId="0" xfId="0" applyNumberFormat="1" applyFont="1" applyAlignment="1">
      <alignment vertical="center"/>
    </xf>
    <xf numFmtId="0" fontId="3" fillId="0" borderId="0" xfId="0"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0" fontId="3" fillId="0" borderId="0" xfId="0" applyFont="1" applyFill="1" applyAlignment="1">
      <alignment horizontal="left" vertical="center"/>
    </xf>
    <xf numFmtId="3" fontId="2" fillId="0" borderId="0" xfId="0" applyNumberFormat="1" applyFont="1" applyAlignment="1">
      <alignment vertical="center"/>
    </xf>
    <xf numFmtId="0" fontId="2" fillId="0" borderId="0" xfId="0" applyFont="1" applyFill="1" applyAlignment="1">
      <alignment horizontal="left" vertical="center"/>
    </xf>
    <xf numFmtId="0" fontId="14" fillId="0" borderId="0" xfId="0" applyFont="1" applyFill="1" applyAlignment="1">
      <alignment horizontal="right" vertical="center"/>
    </xf>
    <xf numFmtId="4" fontId="7" fillId="0" borderId="0" xfId="0" applyNumberFormat="1" applyFont="1" applyAlignment="1">
      <alignment vertical="center"/>
    </xf>
    <xf numFmtId="0" fontId="7" fillId="0" borderId="0" xfId="0" applyFont="1" applyAlignment="1">
      <alignment vertical="center"/>
    </xf>
    <xf numFmtId="3" fontId="2" fillId="0" borderId="0" xfId="0" applyNumberFormat="1" applyFont="1" applyBorder="1" applyAlignment="1">
      <alignment horizontal="center"/>
    </xf>
    <xf numFmtId="3" fontId="15" fillId="0" borderId="0" xfId="0" applyNumberFormat="1" applyFont="1" applyAlignment="1">
      <alignment horizontal="center" vertical="center"/>
    </xf>
    <xf numFmtId="3" fontId="12" fillId="0" borderId="0" xfId="0" applyNumberFormat="1" applyFont="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2" fillId="0" borderId="0" xfId="0" applyFont="1" applyAlignment="1">
      <alignment vertical="center"/>
    </xf>
    <xf numFmtId="0" fontId="2" fillId="2" borderId="0" xfId="0" applyFont="1" applyFill="1" applyAlignment="1">
      <alignment vertical="center"/>
    </xf>
    <xf numFmtId="3" fontId="7" fillId="0" borderId="0" xfId="0" applyNumberFormat="1" applyFont="1" applyBorder="1" applyAlignment="1">
      <alignment/>
    </xf>
    <xf numFmtId="9" fontId="7" fillId="0" borderId="0" xfId="19" applyFont="1" applyAlignment="1">
      <alignment horizontal="right" vertical="center"/>
    </xf>
    <xf numFmtId="3" fontId="7" fillId="0" borderId="1" xfId="0" applyNumberFormat="1" applyFont="1" applyBorder="1" applyAlignment="1">
      <alignment vertical="center"/>
    </xf>
    <xf numFmtId="4" fontId="2" fillId="0" borderId="0" xfId="0" applyNumberFormat="1" applyFont="1" applyAlignment="1">
      <alignment horizontal="right" vertical="center"/>
    </xf>
    <xf numFmtId="4" fontId="16" fillId="0" borderId="0" xfId="0" applyNumberFormat="1" applyFont="1" applyBorder="1" applyAlignment="1">
      <alignment/>
    </xf>
    <xf numFmtId="3" fontId="1" fillId="0" borderId="0" xfId="0" applyNumberFormat="1" applyFont="1" applyBorder="1" applyAlignment="1">
      <alignment/>
    </xf>
    <xf numFmtId="4" fontId="1" fillId="0" borderId="0" xfId="0" applyNumberFormat="1" applyFont="1" applyAlignment="1">
      <alignment horizontal="left" vertical="center"/>
    </xf>
    <xf numFmtId="9" fontId="2" fillId="0" borderId="0" xfId="19" applyFont="1" applyAlignment="1">
      <alignment vertical="distributed"/>
    </xf>
    <xf numFmtId="4" fontId="2" fillId="0" borderId="0" xfId="0" applyNumberFormat="1" applyFont="1" applyAlignment="1">
      <alignment vertical="distributed"/>
    </xf>
    <xf numFmtId="4" fontId="2" fillId="0" borderId="0" xfId="0" applyNumberFormat="1" applyFont="1" applyAlignment="1">
      <alignment horizontal="left" vertical="distributed"/>
    </xf>
    <xf numFmtId="4" fontId="2" fillId="0" borderId="0" xfId="0" applyNumberFormat="1" applyFont="1" applyAlignment="1">
      <alignment horizontal="center" vertical="distributed"/>
    </xf>
    <xf numFmtId="0" fontId="2" fillId="0" borderId="0" xfId="0" applyFont="1" applyAlignment="1">
      <alignment vertical="distributed"/>
    </xf>
    <xf numFmtId="9" fontId="2" fillId="0" borderId="0" xfId="0" applyNumberFormat="1" applyFont="1" applyAlignment="1">
      <alignment vertical="distributed"/>
    </xf>
    <xf numFmtId="0" fontId="2" fillId="0" borderId="0" xfId="0" applyFont="1" applyAlignment="1">
      <alignment vertical="center"/>
    </xf>
    <xf numFmtId="0" fontId="12" fillId="0" borderId="0" xfId="0" applyFont="1" applyAlignment="1">
      <alignment horizontal="right"/>
    </xf>
    <xf numFmtId="4" fontId="2" fillId="3" borderId="2" xfId="0" applyNumberFormat="1" applyFont="1" applyFill="1" applyBorder="1" applyAlignment="1">
      <alignment vertical="center"/>
    </xf>
    <xf numFmtId="179" fontId="2" fillId="3" borderId="2" xfId="19" applyNumberFormat="1" applyFont="1" applyFill="1" applyBorder="1" applyAlignment="1">
      <alignment vertical="center"/>
    </xf>
    <xf numFmtId="179" fontId="7" fillId="3" borderId="2" xfId="19" applyNumberFormat="1" applyFont="1" applyFill="1" applyBorder="1" applyAlignment="1">
      <alignment vertical="center"/>
    </xf>
    <xf numFmtId="0" fontId="0" fillId="0" borderId="0" xfId="0" applyAlignment="1">
      <alignment vertical="top" wrapText="1"/>
    </xf>
    <xf numFmtId="0" fontId="0" fillId="0" borderId="0" xfId="0" applyAlignment="1">
      <alignment vertical="top"/>
    </xf>
    <xf numFmtId="0" fontId="17" fillId="0" borderId="0" xfId="0" applyFont="1" applyAlignment="1">
      <alignment vertical="top"/>
    </xf>
    <xf numFmtId="0" fontId="18"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942975</xdr:colOff>
      <xdr:row>0</xdr:row>
      <xdr:rowOff>38100</xdr:rowOff>
    </xdr:from>
    <xdr:to>
      <xdr:col>14</xdr:col>
      <xdr:colOff>457200</xdr:colOff>
      <xdr:row>2</xdr:row>
      <xdr:rowOff>66675</xdr:rowOff>
    </xdr:to>
    <xdr:pic>
      <xdr:nvPicPr>
        <xdr:cNvPr id="1" name="Picture 2"/>
        <xdr:cNvPicPr preferRelativeResize="1">
          <a:picLocks noChangeAspect="1"/>
        </xdr:cNvPicPr>
      </xdr:nvPicPr>
      <xdr:blipFill>
        <a:blip r:embed="rId1"/>
        <a:stretch>
          <a:fillRect/>
        </a:stretch>
      </xdr:blipFill>
      <xdr:spPr>
        <a:xfrm>
          <a:off x="6953250" y="38100"/>
          <a:ext cx="1057275" cy="476250"/>
        </a:xfrm>
        <a:prstGeom prst="rect">
          <a:avLst/>
        </a:prstGeom>
        <a:noFill/>
        <a:ln w="9525" cmpd="sng">
          <a:noFill/>
        </a:ln>
      </xdr:spPr>
    </xdr:pic>
    <xdr:clientData/>
  </xdr:twoCellAnchor>
  <xdr:twoCellAnchor>
    <xdr:from>
      <xdr:col>8</xdr:col>
      <xdr:colOff>600075</xdr:colOff>
      <xdr:row>0</xdr:row>
      <xdr:rowOff>180975</xdr:rowOff>
    </xdr:from>
    <xdr:to>
      <xdr:col>12</xdr:col>
      <xdr:colOff>542925</xdr:colOff>
      <xdr:row>1</xdr:row>
      <xdr:rowOff>133350</xdr:rowOff>
    </xdr:to>
    <xdr:sp>
      <xdr:nvSpPr>
        <xdr:cNvPr id="2" name="TextBox 4"/>
        <xdr:cNvSpPr txBox="1">
          <a:spLocks noChangeArrowheads="1"/>
        </xdr:cNvSpPr>
      </xdr:nvSpPr>
      <xdr:spPr>
        <a:xfrm>
          <a:off x="4152900" y="180975"/>
          <a:ext cx="2400300" cy="219075"/>
        </a:xfrm>
        <a:prstGeom prst="rect">
          <a:avLst/>
        </a:prstGeom>
        <a:noFill/>
        <a:ln w="9525" cmpd="sng">
          <a:noFill/>
        </a:ln>
      </xdr:spPr>
      <xdr:txBody>
        <a:bodyPr vertOverflow="clip" wrap="square"/>
        <a:p>
          <a:pPr algn="l">
            <a:defRPr/>
          </a:pPr>
          <a:r>
            <a:rPr lang="en-US" cap="none" sz="1100" b="0" i="0" u="none" baseline="0">
              <a:solidFill>
                <a:srgbClr val="808080"/>
              </a:solidFill>
              <a:latin typeface="Arial"/>
              <a:ea typeface="Arial"/>
              <a:cs typeface="Arial"/>
            </a:rPr>
            <a:t>INGCA Ingenieurleistungen GmbH</a:t>
          </a:r>
        </a:p>
      </xdr:txBody>
    </xdr:sp>
    <xdr:clientData/>
  </xdr:twoCellAnchor>
  <xdr:twoCellAnchor>
    <xdr:from>
      <xdr:col>9</xdr:col>
      <xdr:colOff>0</xdr:colOff>
      <xdr:row>1</xdr:row>
      <xdr:rowOff>133350</xdr:rowOff>
    </xdr:from>
    <xdr:to>
      <xdr:col>12</xdr:col>
      <xdr:colOff>866775</xdr:colOff>
      <xdr:row>1</xdr:row>
      <xdr:rowOff>133350</xdr:rowOff>
    </xdr:to>
    <xdr:sp>
      <xdr:nvSpPr>
        <xdr:cNvPr id="3" name="Line 7"/>
        <xdr:cNvSpPr>
          <a:spLocks/>
        </xdr:cNvSpPr>
      </xdr:nvSpPr>
      <xdr:spPr>
        <a:xfrm>
          <a:off x="4152900" y="400050"/>
          <a:ext cx="2724150" cy="0"/>
        </a:xfrm>
        <a:prstGeom prst="line">
          <a:avLst/>
        </a:prstGeom>
        <a:no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xdr:row>
      <xdr:rowOff>57150</xdr:rowOff>
    </xdr:from>
    <xdr:to>
      <xdr:col>14</xdr:col>
      <xdr:colOff>342900</xdr:colOff>
      <xdr:row>10</xdr:row>
      <xdr:rowOff>57150</xdr:rowOff>
    </xdr:to>
    <xdr:sp>
      <xdr:nvSpPr>
        <xdr:cNvPr id="4" name="TextBox 8"/>
        <xdr:cNvSpPr txBox="1">
          <a:spLocks noChangeArrowheads="1"/>
        </xdr:cNvSpPr>
      </xdr:nvSpPr>
      <xdr:spPr>
        <a:xfrm>
          <a:off x="4943475" y="1676400"/>
          <a:ext cx="2952750" cy="3810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Verteilungsschlüssel, wenn ein Kostenblock auf mehrere Kalkulationssätze umgelegt werden soll</a:t>
          </a:r>
        </a:p>
      </xdr:txBody>
    </xdr:sp>
    <xdr:clientData/>
  </xdr:twoCellAnchor>
  <xdr:twoCellAnchor>
    <xdr:from>
      <xdr:col>10</xdr:col>
      <xdr:colOff>9525</xdr:colOff>
      <xdr:row>5</xdr:row>
      <xdr:rowOff>38100</xdr:rowOff>
    </xdr:from>
    <xdr:to>
      <xdr:col>14</xdr:col>
      <xdr:colOff>419100</xdr:colOff>
      <xdr:row>7</xdr:row>
      <xdr:rowOff>123825</xdr:rowOff>
    </xdr:to>
    <xdr:sp>
      <xdr:nvSpPr>
        <xdr:cNvPr id="5" name="TextBox 9"/>
        <xdr:cNvSpPr txBox="1">
          <a:spLocks noChangeArrowheads="1"/>
        </xdr:cNvSpPr>
      </xdr:nvSpPr>
      <xdr:spPr>
        <a:xfrm>
          <a:off x="4943475" y="1085850"/>
          <a:ext cx="3028950" cy="4667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die abgebildeten Kosten sind teilweise willkürlich ausgewählt und unvollständig, sie dienen ausschließlich als Beispielsgrößen, die durch konkret ermittelte Werte zu ersetzen sind</a:t>
          </a:r>
        </a:p>
      </xdr:txBody>
    </xdr:sp>
    <xdr:clientData/>
  </xdr:twoCellAnchor>
  <xdr:twoCellAnchor>
    <xdr:from>
      <xdr:col>10</xdr:col>
      <xdr:colOff>9525</xdr:colOff>
      <xdr:row>10</xdr:row>
      <xdr:rowOff>57150</xdr:rowOff>
    </xdr:from>
    <xdr:to>
      <xdr:col>14</xdr:col>
      <xdr:colOff>342900</xdr:colOff>
      <xdr:row>12</xdr:row>
      <xdr:rowOff>57150</xdr:rowOff>
    </xdr:to>
    <xdr:sp>
      <xdr:nvSpPr>
        <xdr:cNvPr id="6" name="TextBox 10"/>
        <xdr:cNvSpPr txBox="1">
          <a:spLocks noChangeArrowheads="1"/>
        </xdr:cNvSpPr>
      </xdr:nvSpPr>
      <xdr:spPr>
        <a:xfrm>
          <a:off x="4943475" y="2057400"/>
          <a:ext cx="2952750" cy="3810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Art des Kalkulationssatzes, Beschreibung unten. </a:t>
          </a:r>
        </a:p>
      </xdr:txBody>
    </xdr:sp>
    <xdr:clientData/>
  </xdr:twoCellAnchor>
  <xdr:twoCellAnchor>
    <xdr:from>
      <xdr:col>11</xdr:col>
      <xdr:colOff>28575</xdr:colOff>
      <xdr:row>102</xdr:row>
      <xdr:rowOff>47625</xdr:rowOff>
    </xdr:from>
    <xdr:to>
      <xdr:col>13</xdr:col>
      <xdr:colOff>152400</xdr:colOff>
      <xdr:row>107</xdr:row>
      <xdr:rowOff>66675</xdr:rowOff>
    </xdr:to>
    <xdr:sp>
      <xdr:nvSpPr>
        <xdr:cNvPr id="7" name="TextBox 11"/>
        <xdr:cNvSpPr txBox="1">
          <a:spLocks noChangeArrowheads="1"/>
        </xdr:cNvSpPr>
      </xdr:nvSpPr>
      <xdr:spPr>
        <a:xfrm>
          <a:off x="5667375" y="19573875"/>
          <a:ext cx="1790700" cy="971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 Grund und Gebäude Produktion
B: feste Gerätekosten
C: Gerätekosten variabel
D: Verbrauchsmaterial Personal
E: Sonstige Gemeinkosten
F: Gehaltskosten Produktion</a:t>
          </a:r>
        </a:p>
      </xdr:txBody>
    </xdr:sp>
    <xdr:clientData/>
  </xdr:twoCellAnchor>
  <xdr:twoCellAnchor>
    <xdr:from>
      <xdr:col>9</xdr:col>
      <xdr:colOff>190500</xdr:colOff>
      <xdr:row>13</xdr:row>
      <xdr:rowOff>38100</xdr:rowOff>
    </xdr:from>
    <xdr:to>
      <xdr:col>9</xdr:col>
      <xdr:colOff>666750</xdr:colOff>
      <xdr:row>13</xdr:row>
      <xdr:rowOff>171450</xdr:rowOff>
    </xdr:to>
    <xdr:sp>
      <xdr:nvSpPr>
        <xdr:cNvPr id="8" name="AutoShape 12"/>
        <xdr:cNvSpPr>
          <a:spLocks/>
        </xdr:cNvSpPr>
      </xdr:nvSpPr>
      <xdr:spPr>
        <a:xfrm>
          <a:off x="4343400" y="2609850"/>
          <a:ext cx="476250" cy="133350"/>
        </a:xfrm>
        <a:prstGeom prst="right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83</xdr:row>
      <xdr:rowOff>38100</xdr:rowOff>
    </xdr:from>
    <xdr:to>
      <xdr:col>9</xdr:col>
      <xdr:colOff>666750</xdr:colOff>
      <xdr:row>83</xdr:row>
      <xdr:rowOff>171450</xdr:rowOff>
    </xdr:to>
    <xdr:sp>
      <xdr:nvSpPr>
        <xdr:cNvPr id="9" name="AutoShape 13"/>
        <xdr:cNvSpPr>
          <a:spLocks/>
        </xdr:cNvSpPr>
      </xdr:nvSpPr>
      <xdr:spPr>
        <a:xfrm>
          <a:off x="4343400" y="15944850"/>
          <a:ext cx="476250" cy="133350"/>
        </a:xfrm>
        <a:prstGeom prst="right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104775</xdr:colOff>
      <xdr:row>1</xdr:row>
      <xdr:rowOff>9525</xdr:rowOff>
    </xdr:from>
    <xdr:to>
      <xdr:col>25</xdr:col>
      <xdr:colOff>9525</xdr:colOff>
      <xdr:row>3</xdr:row>
      <xdr:rowOff>104775</xdr:rowOff>
    </xdr:to>
    <xdr:pic>
      <xdr:nvPicPr>
        <xdr:cNvPr id="1" name="Picture 2"/>
        <xdr:cNvPicPr preferRelativeResize="1">
          <a:picLocks noChangeAspect="1"/>
        </xdr:cNvPicPr>
      </xdr:nvPicPr>
      <xdr:blipFill>
        <a:blip r:embed="rId1"/>
        <a:stretch>
          <a:fillRect/>
        </a:stretch>
      </xdr:blipFill>
      <xdr:spPr>
        <a:xfrm>
          <a:off x="9210675" y="190500"/>
          <a:ext cx="1057275" cy="466725"/>
        </a:xfrm>
        <a:prstGeom prst="rect">
          <a:avLst/>
        </a:prstGeom>
        <a:noFill/>
        <a:ln w="9525" cmpd="sng">
          <a:noFill/>
        </a:ln>
      </xdr:spPr>
    </xdr:pic>
    <xdr:clientData/>
  </xdr:twoCellAnchor>
  <xdr:twoCellAnchor>
    <xdr:from>
      <xdr:col>13</xdr:col>
      <xdr:colOff>47625</xdr:colOff>
      <xdr:row>1</xdr:row>
      <xdr:rowOff>152400</xdr:rowOff>
    </xdr:from>
    <xdr:to>
      <xdr:col>21</xdr:col>
      <xdr:colOff>161925</xdr:colOff>
      <xdr:row>3</xdr:row>
      <xdr:rowOff>0</xdr:rowOff>
    </xdr:to>
    <xdr:sp>
      <xdr:nvSpPr>
        <xdr:cNvPr id="2" name="TextBox 3"/>
        <xdr:cNvSpPr txBox="1">
          <a:spLocks noChangeArrowheads="1"/>
        </xdr:cNvSpPr>
      </xdr:nvSpPr>
      <xdr:spPr>
        <a:xfrm>
          <a:off x="6305550" y="333375"/>
          <a:ext cx="2400300" cy="219075"/>
        </a:xfrm>
        <a:prstGeom prst="rect">
          <a:avLst/>
        </a:prstGeom>
        <a:noFill/>
        <a:ln w="9525" cmpd="sng">
          <a:noFill/>
        </a:ln>
      </xdr:spPr>
      <xdr:txBody>
        <a:bodyPr vertOverflow="clip" wrap="square"/>
        <a:p>
          <a:pPr algn="l">
            <a:defRPr/>
          </a:pPr>
          <a:r>
            <a:rPr lang="en-US" cap="none" sz="1100" b="0" i="0" u="none" baseline="0">
              <a:solidFill>
                <a:srgbClr val="808080"/>
              </a:solidFill>
              <a:latin typeface="Arial"/>
              <a:ea typeface="Arial"/>
              <a:cs typeface="Arial"/>
            </a:rPr>
            <a:t>INGCA Ingenieurleistungen GmbH</a:t>
          </a:r>
        </a:p>
      </xdr:txBody>
    </xdr:sp>
    <xdr:clientData/>
  </xdr:twoCellAnchor>
  <xdr:twoCellAnchor>
    <xdr:from>
      <xdr:col>13</xdr:col>
      <xdr:colOff>76200</xdr:colOff>
      <xdr:row>3</xdr:row>
      <xdr:rowOff>0</xdr:rowOff>
    </xdr:from>
    <xdr:to>
      <xdr:col>22</xdr:col>
      <xdr:colOff>333375</xdr:colOff>
      <xdr:row>3</xdr:row>
      <xdr:rowOff>0</xdr:rowOff>
    </xdr:to>
    <xdr:sp>
      <xdr:nvSpPr>
        <xdr:cNvPr id="3" name="Line 4"/>
        <xdr:cNvSpPr>
          <a:spLocks/>
        </xdr:cNvSpPr>
      </xdr:nvSpPr>
      <xdr:spPr>
        <a:xfrm>
          <a:off x="6334125" y="552450"/>
          <a:ext cx="2724150" cy="0"/>
        </a:xfrm>
        <a:prstGeom prst="line">
          <a:avLst/>
        </a:prstGeom>
        <a:no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104775</xdr:rowOff>
    </xdr:from>
    <xdr:to>
      <xdr:col>0</xdr:col>
      <xdr:colOff>1057275</xdr:colOff>
      <xdr:row>9</xdr:row>
      <xdr:rowOff>85725</xdr:rowOff>
    </xdr:to>
    <xdr:pic>
      <xdr:nvPicPr>
        <xdr:cNvPr id="1" name="Picture 1"/>
        <xdr:cNvPicPr preferRelativeResize="1">
          <a:picLocks noChangeAspect="1"/>
        </xdr:cNvPicPr>
      </xdr:nvPicPr>
      <xdr:blipFill>
        <a:blip r:embed="rId1"/>
        <a:stretch>
          <a:fillRect/>
        </a:stretch>
      </xdr:blipFill>
      <xdr:spPr>
        <a:xfrm>
          <a:off x="0" y="3267075"/>
          <a:ext cx="10572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322"/>
  <sheetViews>
    <sheetView tabSelected="1" zoomScaleSheetLayoutView="100" workbookViewId="0" topLeftCell="A1">
      <selection activeCell="Q6" sqref="Q6"/>
    </sheetView>
  </sheetViews>
  <sheetFormatPr defaultColWidth="11.421875" defaultRowHeight="12.75"/>
  <cols>
    <col min="1" max="1" width="8.7109375" style="0" customWidth="1"/>
    <col min="2" max="2" width="4.421875" style="0" customWidth="1"/>
    <col min="3" max="3" width="1.421875" style="0" customWidth="1"/>
    <col min="4" max="4" width="6.421875" style="0" customWidth="1"/>
    <col min="5" max="5" width="6.00390625" style="0" customWidth="1"/>
    <col min="6" max="6" width="7.8515625" style="0" customWidth="1"/>
    <col min="7" max="7" width="11.00390625" style="0" customWidth="1"/>
    <col min="8" max="8" width="7.421875" style="0" customWidth="1"/>
    <col min="9" max="9" width="9.00390625" style="0" customWidth="1"/>
    <col min="10" max="10" width="11.7109375" style="0" customWidth="1"/>
    <col min="11" max="11" width="10.57421875" style="0" customWidth="1"/>
    <col min="12" max="12" width="5.57421875" style="0" customWidth="1"/>
    <col min="13" max="13" width="19.421875" style="0" customWidth="1"/>
    <col min="14" max="14" width="3.7109375" style="10" customWidth="1"/>
    <col min="15" max="15" width="7.140625" style="0" customWidth="1"/>
    <col min="16" max="16" width="14.421875" style="0" customWidth="1"/>
    <col min="17" max="17" width="12.7109375" style="0" customWidth="1"/>
    <col min="19" max="19" width="10.57421875" style="0" customWidth="1"/>
    <col min="20" max="20" width="8.28125" style="0" customWidth="1"/>
    <col min="21" max="21" width="7.421875" style="0" customWidth="1"/>
  </cols>
  <sheetData>
    <row r="1" ht="21" customHeight="1">
      <c r="B1" s="51" t="s">
        <v>142</v>
      </c>
    </row>
    <row r="2" spans="2:13" ht="14.25" customHeight="1">
      <c r="B2" t="s">
        <v>145</v>
      </c>
      <c r="C2" s="9"/>
      <c r="D2" s="9"/>
      <c r="E2" s="9"/>
      <c r="F2" s="9"/>
      <c r="G2" s="9"/>
      <c r="H2" s="9"/>
      <c r="I2" s="9"/>
      <c r="J2" s="52"/>
      <c r="K2" s="52"/>
      <c r="L2" s="52"/>
      <c r="M2" s="52"/>
    </row>
    <row r="3" spans="2:16" ht="17.25" customHeight="1">
      <c r="B3" s="54" t="s">
        <v>106</v>
      </c>
      <c r="C3" s="24"/>
      <c r="D3" s="6"/>
      <c r="E3" s="6"/>
      <c r="F3" s="6"/>
      <c r="G3" s="6"/>
      <c r="H3" s="25"/>
      <c r="I3" s="26"/>
      <c r="J3" s="27"/>
      <c r="K3" s="28"/>
      <c r="L3" s="29"/>
      <c r="M3" s="29"/>
      <c r="N3" s="24"/>
      <c r="O3" s="97" t="s">
        <v>144</v>
      </c>
      <c r="P3" s="6"/>
    </row>
    <row r="4" spans="2:25" s="30" customFormat="1" ht="15">
      <c r="B4" s="35" t="s">
        <v>77</v>
      </c>
      <c r="C4" s="31"/>
      <c r="D4" s="32" t="s">
        <v>81</v>
      </c>
      <c r="E4" s="32"/>
      <c r="F4" s="32"/>
      <c r="G4" s="32"/>
      <c r="H4" s="31" t="s">
        <v>78</v>
      </c>
      <c r="I4" s="33" t="s">
        <v>80</v>
      </c>
      <c r="J4" s="34"/>
      <c r="K4" s="35"/>
      <c r="L4" s="33" t="s">
        <v>82</v>
      </c>
      <c r="M4" s="35" t="s">
        <v>65</v>
      </c>
      <c r="N4" s="31" t="s">
        <v>89</v>
      </c>
      <c r="O4" s="31" t="s">
        <v>79</v>
      </c>
      <c r="P4" s="3"/>
      <c r="R4"/>
      <c r="S4"/>
      <c r="T4"/>
      <c r="U4"/>
      <c r="V4"/>
      <c r="W4"/>
      <c r="X4"/>
      <c r="Y4"/>
    </row>
    <row r="5" spans="2:25" s="1" customFormat="1" ht="15" customHeight="1">
      <c r="B5" s="36">
        <v>1</v>
      </c>
      <c r="C5" s="36"/>
      <c r="J5" s="17"/>
      <c r="N5" s="23"/>
      <c r="R5"/>
      <c r="S5"/>
      <c r="T5"/>
      <c r="U5"/>
      <c r="V5"/>
      <c r="W5"/>
      <c r="X5"/>
      <c r="Y5"/>
    </row>
    <row r="6" spans="2:25" s="1" customFormat="1" ht="15" customHeight="1">
      <c r="B6" s="36">
        <f aca="true" t="shared" si="0" ref="B6:B69">B5+1</f>
        <v>2</v>
      </c>
      <c r="C6" s="36"/>
      <c r="D6" s="2" t="s">
        <v>0</v>
      </c>
      <c r="E6" s="2"/>
      <c r="F6" s="2"/>
      <c r="G6" s="2"/>
      <c r="H6" s="2"/>
      <c r="J6" s="53" t="s">
        <v>100</v>
      </c>
      <c r="K6" s="22"/>
      <c r="N6" s="23"/>
      <c r="R6"/>
      <c r="S6"/>
      <c r="T6"/>
      <c r="U6"/>
      <c r="V6"/>
      <c r="W6"/>
      <c r="X6"/>
      <c r="Y6"/>
    </row>
    <row r="7" spans="2:25" s="1" customFormat="1" ht="15" customHeight="1">
      <c r="B7" s="36">
        <f t="shared" si="0"/>
        <v>3</v>
      </c>
      <c r="C7" s="36"/>
      <c r="D7" s="1" t="s">
        <v>3</v>
      </c>
      <c r="I7" s="17">
        <v>45000</v>
      </c>
      <c r="J7" s="17"/>
      <c r="K7" s="50"/>
      <c r="L7" s="3"/>
      <c r="M7" s="3"/>
      <c r="N7" s="44"/>
      <c r="O7" s="3"/>
      <c r="P7" s="3"/>
      <c r="Q7" s="3"/>
      <c r="R7"/>
      <c r="S7"/>
      <c r="T7"/>
      <c r="U7"/>
      <c r="V7"/>
      <c r="W7"/>
      <c r="X7"/>
      <c r="Y7"/>
    </row>
    <row r="8" spans="2:25" s="1" customFormat="1" ht="15" customHeight="1">
      <c r="B8" s="36">
        <f t="shared" si="0"/>
        <v>4</v>
      </c>
      <c r="C8" s="36"/>
      <c r="D8" s="1" t="s">
        <v>20</v>
      </c>
      <c r="I8" s="17">
        <v>2000</v>
      </c>
      <c r="K8" s="22"/>
      <c r="N8" s="44"/>
      <c r="O8" s="3"/>
      <c r="P8" s="3"/>
      <c r="Q8" s="3"/>
      <c r="R8"/>
      <c r="S8"/>
      <c r="T8"/>
      <c r="U8"/>
      <c r="V8"/>
      <c r="W8"/>
      <c r="X8"/>
      <c r="Y8"/>
    </row>
    <row r="9" spans="2:25" s="1" customFormat="1" ht="15" customHeight="1">
      <c r="B9" s="36">
        <f t="shared" si="0"/>
        <v>5</v>
      </c>
      <c r="C9" s="36"/>
      <c r="D9" s="1" t="s">
        <v>4</v>
      </c>
      <c r="I9" s="17">
        <v>1000</v>
      </c>
      <c r="J9" s="53" t="s">
        <v>76</v>
      </c>
      <c r="K9" s="22"/>
      <c r="L9" s="3"/>
      <c r="M9" s="3"/>
      <c r="N9" s="44"/>
      <c r="O9" s="3"/>
      <c r="P9" s="3"/>
      <c r="Q9" s="3"/>
      <c r="R9"/>
      <c r="S9"/>
      <c r="T9"/>
      <c r="U9"/>
      <c r="V9"/>
      <c r="W9"/>
      <c r="X9"/>
      <c r="Y9"/>
    </row>
    <row r="10" spans="2:25" s="1" customFormat="1" ht="15" customHeight="1">
      <c r="B10" s="36">
        <f t="shared" si="0"/>
        <v>6</v>
      </c>
      <c r="C10" s="36"/>
      <c r="D10" s="1" t="s">
        <v>5</v>
      </c>
      <c r="I10" s="17">
        <v>750</v>
      </c>
      <c r="J10" s="17"/>
      <c r="K10" s="22"/>
      <c r="L10" s="3"/>
      <c r="M10" s="3"/>
      <c r="N10" s="44"/>
      <c r="O10" s="3"/>
      <c r="P10" s="3"/>
      <c r="Q10" s="3"/>
      <c r="R10"/>
      <c r="S10"/>
      <c r="T10"/>
      <c r="U10"/>
      <c r="V10"/>
      <c r="W10"/>
      <c r="X10"/>
      <c r="Y10"/>
    </row>
    <row r="11" spans="2:25" s="1" customFormat="1" ht="15" customHeight="1">
      <c r="B11" s="36">
        <f t="shared" si="0"/>
        <v>7</v>
      </c>
      <c r="C11" s="36"/>
      <c r="D11" s="1" t="s">
        <v>8</v>
      </c>
      <c r="I11" s="17">
        <v>5000</v>
      </c>
      <c r="J11" s="53" t="s">
        <v>89</v>
      </c>
      <c r="K11" s="3"/>
      <c r="L11" s="3"/>
      <c r="M11" s="3"/>
      <c r="N11" s="44"/>
      <c r="O11" s="3"/>
      <c r="P11" s="3"/>
      <c r="Q11" s="3"/>
      <c r="R11"/>
      <c r="S11"/>
      <c r="T11"/>
      <c r="U11"/>
      <c r="V11"/>
      <c r="W11"/>
      <c r="X11"/>
      <c r="Y11"/>
    </row>
    <row r="12" spans="2:25" s="1" customFormat="1" ht="15" customHeight="1">
      <c r="B12" s="36">
        <f t="shared" si="0"/>
        <v>8</v>
      </c>
      <c r="C12" s="36"/>
      <c r="D12" s="1" t="s">
        <v>16</v>
      </c>
      <c r="I12" s="17">
        <v>3000</v>
      </c>
      <c r="J12" s="17"/>
      <c r="K12" s="3"/>
      <c r="L12" s="3"/>
      <c r="M12" s="3"/>
      <c r="N12" s="44"/>
      <c r="O12" s="3"/>
      <c r="P12" s="3"/>
      <c r="Q12" s="3"/>
      <c r="R12"/>
      <c r="S12"/>
      <c r="T12"/>
      <c r="U12"/>
      <c r="V12"/>
      <c r="W12"/>
      <c r="X12"/>
      <c r="Y12"/>
    </row>
    <row r="13" spans="2:25" s="1" customFormat="1" ht="15" customHeight="1">
      <c r="B13" s="36">
        <f t="shared" si="0"/>
        <v>9</v>
      </c>
      <c r="C13" s="36"/>
      <c r="D13" s="1" t="s">
        <v>17</v>
      </c>
      <c r="I13" s="17">
        <v>900</v>
      </c>
      <c r="J13" s="17"/>
      <c r="K13" s="3"/>
      <c r="L13" s="3"/>
      <c r="M13" s="15"/>
      <c r="N13" s="45"/>
      <c r="O13" s="3"/>
      <c r="P13" s="3"/>
      <c r="Q13" s="3"/>
      <c r="R13"/>
      <c r="S13"/>
      <c r="T13"/>
      <c r="U13"/>
      <c r="V13"/>
      <c r="W13"/>
      <c r="X13"/>
      <c r="Y13"/>
    </row>
    <row r="14" spans="2:25" s="1" customFormat="1" ht="15" customHeight="1" thickBot="1">
      <c r="B14" s="36">
        <f t="shared" si="0"/>
        <v>10</v>
      </c>
      <c r="C14" s="36"/>
      <c r="I14" s="55">
        <f>SUM(I7:I13)</f>
        <v>57650</v>
      </c>
      <c r="J14" s="4"/>
      <c r="K14" s="12" t="s">
        <v>58</v>
      </c>
      <c r="L14" s="12"/>
      <c r="M14" s="15"/>
      <c r="N14" s="45"/>
      <c r="O14" s="40" t="s">
        <v>103</v>
      </c>
      <c r="P14" s="4"/>
      <c r="Q14" s="3"/>
      <c r="R14"/>
      <c r="S14"/>
      <c r="T14"/>
      <c r="U14"/>
      <c r="V14"/>
      <c r="W14"/>
      <c r="X14"/>
      <c r="Y14"/>
    </row>
    <row r="15" spans="2:25" s="1" customFormat="1" ht="15" customHeight="1" thickTop="1">
      <c r="B15" s="36">
        <f t="shared" si="0"/>
        <v>11</v>
      </c>
      <c r="C15" s="36"/>
      <c r="I15" s="5"/>
      <c r="J15" s="4"/>
      <c r="K15" s="4"/>
      <c r="L15" s="4"/>
      <c r="M15" s="15"/>
      <c r="N15" s="45"/>
      <c r="O15" s="3"/>
      <c r="P15" s="4"/>
      <c r="Q15" s="3"/>
      <c r="R15"/>
      <c r="S15"/>
      <c r="T15"/>
      <c r="U15"/>
      <c r="V15"/>
      <c r="W15"/>
      <c r="X15"/>
      <c r="Y15"/>
    </row>
    <row r="16" spans="2:25" s="1" customFormat="1" ht="15" customHeight="1">
      <c r="B16" s="36">
        <f t="shared" si="0"/>
        <v>12</v>
      </c>
      <c r="C16" s="36"/>
      <c r="D16" s="1" t="s">
        <v>51</v>
      </c>
      <c r="H16" s="7">
        <v>0.06</v>
      </c>
      <c r="I16" s="4">
        <f>I$14*H16</f>
        <v>3459</v>
      </c>
      <c r="J16" s="4"/>
      <c r="K16" s="4">
        <v>2000</v>
      </c>
      <c r="L16" s="4" t="s">
        <v>34</v>
      </c>
      <c r="M16" s="15" t="s">
        <v>84</v>
      </c>
      <c r="N16" s="45" t="s">
        <v>88</v>
      </c>
      <c r="O16" s="3">
        <f>ROUND(I16/K16,2)</f>
        <v>1.73</v>
      </c>
      <c r="P16" s="4"/>
      <c r="Q16" s="3"/>
      <c r="R16"/>
      <c r="S16"/>
      <c r="T16"/>
      <c r="U16"/>
      <c r="V16"/>
      <c r="W16"/>
      <c r="X16"/>
      <c r="Y16"/>
    </row>
    <row r="17" spans="2:25" s="1" customFormat="1" ht="15" customHeight="1">
      <c r="B17" s="36">
        <f t="shared" si="0"/>
        <v>13</v>
      </c>
      <c r="C17" s="36"/>
      <c r="D17" s="1" t="s">
        <v>56</v>
      </c>
      <c r="H17" s="7">
        <v>0.89</v>
      </c>
      <c r="I17" s="4">
        <f>I$14*H17</f>
        <v>51308.5</v>
      </c>
      <c r="J17" s="4"/>
      <c r="K17" s="4">
        <v>14300</v>
      </c>
      <c r="L17" s="4" t="s">
        <v>34</v>
      </c>
      <c r="M17" s="15" t="s">
        <v>85</v>
      </c>
      <c r="N17" s="45" t="s">
        <v>88</v>
      </c>
      <c r="O17" s="3">
        <f>ROUND(I17/K17,2)</f>
        <v>3.59</v>
      </c>
      <c r="P17" s="4"/>
      <c r="Q17" s="3"/>
      <c r="R17"/>
      <c r="S17"/>
      <c r="T17"/>
      <c r="U17"/>
      <c r="V17"/>
      <c r="W17"/>
      <c r="X17"/>
      <c r="Y17"/>
    </row>
    <row r="18" spans="2:25" s="1" customFormat="1" ht="15" customHeight="1">
      <c r="B18" s="36">
        <f t="shared" si="0"/>
        <v>14</v>
      </c>
      <c r="C18" s="36"/>
      <c r="D18" s="1" t="s">
        <v>49</v>
      </c>
      <c r="H18" s="7">
        <v>0.03</v>
      </c>
      <c r="I18" s="4">
        <f>I$14*H18</f>
        <v>1729.5</v>
      </c>
      <c r="J18" s="4"/>
      <c r="K18" s="4">
        <v>1400</v>
      </c>
      <c r="L18" s="4" t="s">
        <v>34</v>
      </c>
      <c r="M18" s="15" t="s">
        <v>1</v>
      </c>
      <c r="N18" s="45" t="s">
        <v>88</v>
      </c>
      <c r="O18" s="3">
        <f>ROUND(I18/K18,2)</f>
        <v>1.24</v>
      </c>
      <c r="P18" s="4"/>
      <c r="Q18" s="3"/>
      <c r="R18"/>
      <c r="S18"/>
      <c r="T18"/>
      <c r="U18"/>
      <c r="V18"/>
      <c r="W18"/>
      <c r="X18"/>
      <c r="Y18"/>
    </row>
    <row r="19" spans="2:25" s="1" customFormat="1" ht="15" customHeight="1">
      <c r="B19" s="36">
        <f t="shared" si="0"/>
        <v>15</v>
      </c>
      <c r="C19" s="36"/>
      <c r="D19" s="1" t="s">
        <v>50</v>
      </c>
      <c r="H19" s="7">
        <v>0.02</v>
      </c>
      <c r="I19" s="4">
        <f>I$14*H19</f>
        <v>1153</v>
      </c>
      <c r="J19" s="4"/>
      <c r="K19" s="4">
        <v>500</v>
      </c>
      <c r="L19" s="4" t="s">
        <v>34</v>
      </c>
      <c r="M19" s="15" t="s">
        <v>13</v>
      </c>
      <c r="N19" s="45" t="s">
        <v>88</v>
      </c>
      <c r="O19" s="3">
        <f>ROUND(I19/K19,2)</f>
        <v>2.31</v>
      </c>
      <c r="P19" s="4"/>
      <c r="Q19" s="3"/>
      <c r="R19"/>
      <c r="S19"/>
      <c r="T19"/>
      <c r="U19"/>
      <c r="V19"/>
      <c r="W19"/>
      <c r="X19"/>
      <c r="Y19"/>
    </row>
    <row r="20" spans="2:25" s="1" customFormat="1" ht="15" customHeight="1" thickBot="1">
      <c r="B20" s="36">
        <f t="shared" si="0"/>
        <v>16</v>
      </c>
      <c r="C20" s="36"/>
      <c r="H20" s="8">
        <f>SUM(H16:H19)</f>
        <v>1</v>
      </c>
      <c r="I20" s="18">
        <f>SUM(I16:I19)</f>
        <v>57650</v>
      </c>
      <c r="J20" s="4">
        <f>I20</f>
        <v>57650</v>
      </c>
      <c r="K20" s="4"/>
      <c r="L20" s="4"/>
      <c r="M20" s="15"/>
      <c r="N20" s="45"/>
      <c r="O20" s="3"/>
      <c r="P20" s="4"/>
      <c r="Q20" s="3"/>
      <c r="R20"/>
      <c r="S20"/>
      <c r="T20"/>
      <c r="U20"/>
      <c r="V20"/>
      <c r="W20"/>
      <c r="X20"/>
      <c r="Y20"/>
    </row>
    <row r="21" spans="2:25" s="1" customFormat="1" ht="15" customHeight="1" thickTop="1">
      <c r="B21" s="36">
        <f t="shared" si="0"/>
        <v>17</v>
      </c>
      <c r="C21" s="36"/>
      <c r="D21" s="2" t="s">
        <v>41</v>
      </c>
      <c r="E21" s="2"/>
      <c r="F21" s="2"/>
      <c r="G21" s="2"/>
      <c r="H21" s="2"/>
      <c r="I21" s="3"/>
      <c r="J21" s="17"/>
      <c r="K21" s="4"/>
      <c r="L21" s="3"/>
      <c r="M21" s="15"/>
      <c r="N21" s="45"/>
      <c r="O21" s="3"/>
      <c r="P21" s="3"/>
      <c r="Q21" s="3"/>
      <c r="R21"/>
      <c r="S21"/>
      <c r="T21"/>
      <c r="U21"/>
      <c r="V21"/>
      <c r="W21"/>
      <c r="X21"/>
      <c r="Y21"/>
    </row>
    <row r="22" spans="2:25" s="1" customFormat="1" ht="15" customHeight="1">
      <c r="B22" s="36">
        <f t="shared" si="0"/>
        <v>18</v>
      </c>
      <c r="C22" s="36"/>
      <c r="D22" s="1" t="s">
        <v>3</v>
      </c>
      <c r="I22" s="4">
        <v>2500</v>
      </c>
      <c r="J22" s="17"/>
      <c r="K22" s="4"/>
      <c r="L22" s="3"/>
      <c r="M22" s="15"/>
      <c r="N22" s="45"/>
      <c r="O22" s="3"/>
      <c r="P22" s="3"/>
      <c r="Q22" s="3"/>
      <c r="R22"/>
      <c r="S22"/>
      <c r="T22"/>
      <c r="U22"/>
      <c r="V22"/>
      <c r="W22"/>
      <c r="X22"/>
      <c r="Y22"/>
    </row>
    <row r="23" spans="2:25" s="1" customFormat="1" ht="15" customHeight="1">
      <c r="B23" s="36">
        <f t="shared" si="0"/>
        <v>19</v>
      </c>
      <c r="C23" s="36"/>
      <c r="D23" s="1" t="s">
        <v>18</v>
      </c>
      <c r="I23" s="4">
        <v>1400</v>
      </c>
      <c r="J23" s="17"/>
      <c r="K23" s="4"/>
      <c r="L23" s="3"/>
      <c r="M23" s="15"/>
      <c r="N23" s="45"/>
      <c r="O23" s="3"/>
      <c r="P23" s="3"/>
      <c r="Q23" s="3"/>
      <c r="R23"/>
      <c r="S23"/>
      <c r="T23"/>
      <c r="U23"/>
      <c r="V23"/>
      <c r="W23"/>
      <c r="X23"/>
      <c r="Y23"/>
    </row>
    <row r="24" spans="2:25" s="1" customFormat="1" ht="15" customHeight="1">
      <c r="B24" s="36">
        <f t="shared" si="0"/>
        <v>20</v>
      </c>
      <c r="C24" s="36"/>
      <c r="D24" s="1" t="s">
        <v>19</v>
      </c>
      <c r="I24" s="4">
        <v>2200</v>
      </c>
      <c r="J24" s="17"/>
      <c r="K24" s="4"/>
      <c r="L24" s="3"/>
      <c r="M24" s="15"/>
      <c r="N24" s="45"/>
      <c r="O24" s="3"/>
      <c r="P24" s="3"/>
      <c r="Q24" s="3"/>
      <c r="R24"/>
      <c r="S24"/>
      <c r="T24"/>
      <c r="U24"/>
      <c r="V24"/>
      <c r="W24"/>
      <c r="X24"/>
      <c r="Y24"/>
    </row>
    <row r="25" spans="2:25" s="1" customFormat="1" ht="15" customHeight="1" thickBot="1">
      <c r="B25" s="36">
        <f t="shared" si="0"/>
        <v>21</v>
      </c>
      <c r="C25" s="36"/>
      <c r="I25" s="18">
        <f>SUM(I22:I24)</f>
        <v>6100</v>
      </c>
      <c r="J25" s="4">
        <f>I25</f>
        <v>6100</v>
      </c>
      <c r="K25" s="4">
        <v>500</v>
      </c>
      <c r="L25" s="4" t="s">
        <v>34</v>
      </c>
      <c r="M25" s="15" t="s">
        <v>13</v>
      </c>
      <c r="N25" s="45" t="s">
        <v>90</v>
      </c>
      <c r="O25" s="3">
        <f>ROUND(I25/K25,2)</f>
        <v>12.2</v>
      </c>
      <c r="P25" s="3"/>
      <c r="Q25" s="3"/>
      <c r="R25"/>
      <c r="S25"/>
      <c r="T25"/>
      <c r="U25"/>
      <c r="V25"/>
      <c r="W25"/>
      <c r="X25"/>
      <c r="Y25"/>
    </row>
    <row r="26" spans="2:25" s="1" customFormat="1" ht="15" customHeight="1" thickTop="1">
      <c r="B26" s="36">
        <f t="shared" si="0"/>
        <v>22</v>
      </c>
      <c r="C26" s="36"/>
      <c r="D26" s="2" t="s">
        <v>42</v>
      </c>
      <c r="E26" s="2"/>
      <c r="F26" s="2"/>
      <c r="G26" s="2"/>
      <c r="H26" s="2"/>
      <c r="I26" s="3"/>
      <c r="J26" s="17"/>
      <c r="K26" s="4"/>
      <c r="L26" s="3"/>
      <c r="M26" s="15"/>
      <c r="N26" s="45"/>
      <c r="O26" s="3"/>
      <c r="P26" s="3"/>
      <c r="Q26" s="3"/>
      <c r="R26"/>
      <c r="S26"/>
      <c r="T26"/>
      <c r="U26"/>
      <c r="V26"/>
      <c r="W26"/>
      <c r="X26"/>
      <c r="Y26"/>
    </row>
    <row r="27" spans="2:25" s="1" customFormat="1" ht="15" customHeight="1">
      <c r="B27" s="36">
        <f t="shared" si="0"/>
        <v>23</v>
      </c>
      <c r="C27" s="36"/>
      <c r="D27" s="1" t="s">
        <v>20</v>
      </c>
      <c r="I27" s="4">
        <v>1600</v>
      </c>
      <c r="J27" s="17"/>
      <c r="K27" s="4"/>
      <c r="L27" s="4"/>
      <c r="M27" s="15"/>
      <c r="N27" s="45"/>
      <c r="O27" s="3"/>
      <c r="P27" s="3"/>
      <c r="Q27" s="3"/>
      <c r="R27"/>
      <c r="S27"/>
      <c r="T27"/>
      <c r="U27"/>
      <c r="V27"/>
      <c r="W27"/>
      <c r="X27"/>
      <c r="Y27"/>
    </row>
    <row r="28" spans="2:25" s="1" customFormat="1" ht="15" customHeight="1">
      <c r="B28" s="36">
        <f t="shared" si="0"/>
        <v>24</v>
      </c>
      <c r="C28" s="36"/>
      <c r="D28" s="1" t="s">
        <v>14</v>
      </c>
      <c r="I28" s="4">
        <v>5500</v>
      </c>
      <c r="J28" s="17"/>
      <c r="K28" s="4"/>
      <c r="L28" s="4"/>
      <c r="M28" s="15"/>
      <c r="N28" s="45"/>
      <c r="O28" s="3"/>
      <c r="P28" s="3"/>
      <c r="Q28" s="3"/>
      <c r="R28"/>
      <c r="S28"/>
      <c r="T28"/>
      <c r="U28"/>
      <c r="V28"/>
      <c r="W28"/>
      <c r="X28"/>
      <c r="Y28"/>
    </row>
    <row r="29" spans="2:25" s="1" customFormat="1" ht="15" customHeight="1" thickBot="1">
      <c r="B29" s="36">
        <f t="shared" si="0"/>
        <v>25</v>
      </c>
      <c r="C29" s="36"/>
      <c r="I29" s="18">
        <f>SUM(I27:I28)</f>
        <v>7100</v>
      </c>
      <c r="J29" s="4">
        <f>I29</f>
        <v>7100</v>
      </c>
      <c r="K29" s="4">
        <v>500</v>
      </c>
      <c r="L29" s="4" t="s">
        <v>34</v>
      </c>
      <c r="M29" s="15" t="s">
        <v>13</v>
      </c>
      <c r="N29" s="45" t="s">
        <v>91</v>
      </c>
      <c r="O29" s="3">
        <f>ROUND(I29/K29,2)</f>
        <v>14.2</v>
      </c>
      <c r="P29" s="3"/>
      <c r="Q29" s="3"/>
      <c r="R29"/>
      <c r="S29"/>
      <c r="T29"/>
      <c r="U29"/>
      <c r="V29"/>
      <c r="W29"/>
      <c r="X29"/>
      <c r="Y29"/>
    </row>
    <row r="30" spans="2:25" s="1" customFormat="1" ht="15" customHeight="1" thickTop="1">
      <c r="B30" s="36">
        <f t="shared" si="0"/>
        <v>26</v>
      </c>
      <c r="C30" s="36"/>
      <c r="D30" s="2" t="s">
        <v>43</v>
      </c>
      <c r="E30" s="2"/>
      <c r="F30" s="2"/>
      <c r="G30" s="2"/>
      <c r="H30" s="2"/>
      <c r="I30" s="3"/>
      <c r="J30" s="17"/>
      <c r="K30" s="4"/>
      <c r="L30" s="4"/>
      <c r="M30" s="15"/>
      <c r="N30" s="45"/>
      <c r="O30" s="3"/>
      <c r="P30" s="3"/>
      <c r="Q30" s="3"/>
      <c r="R30"/>
      <c r="S30"/>
      <c r="T30"/>
      <c r="U30"/>
      <c r="V30"/>
      <c r="W30"/>
      <c r="X30"/>
      <c r="Y30"/>
    </row>
    <row r="31" spans="2:25" s="1" customFormat="1" ht="15" customHeight="1">
      <c r="B31" s="36">
        <f t="shared" si="0"/>
        <v>27</v>
      </c>
      <c r="C31" s="36"/>
      <c r="D31" s="1" t="s">
        <v>3</v>
      </c>
      <c r="I31" s="4">
        <v>2300</v>
      </c>
      <c r="J31" s="17"/>
      <c r="K31" s="4"/>
      <c r="L31" s="4"/>
      <c r="M31" s="15"/>
      <c r="N31" s="45"/>
      <c r="O31" s="3"/>
      <c r="P31" s="3"/>
      <c r="Q31" s="3"/>
      <c r="R31"/>
      <c r="S31"/>
      <c r="T31"/>
      <c r="U31"/>
      <c r="V31"/>
      <c r="W31"/>
      <c r="X31"/>
      <c r="Y31"/>
    </row>
    <row r="32" spans="2:25" s="1" customFormat="1" ht="15" customHeight="1" thickBot="1">
      <c r="B32" s="36">
        <f t="shared" si="0"/>
        <v>28</v>
      </c>
      <c r="C32" s="36"/>
      <c r="I32" s="18">
        <f>SUM(I31)</f>
        <v>2300</v>
      </c>
      <c r="J32" s="4">
        <f>I32</f>
        <v>2300</v>
      </c>
      <c r="K32" s="4">
        <v>1400</v>
      </c>
      <c r="L32" s="4" t="s">
        <v>34</v>
      </c>
      <c r="M32" s="15" t="s">
        <v>1</v>
      </c>
      <c r="N32" s="45" t="s">
        <v>90</v>
      </c>
      <c r="O32" s="3">
        <f>ROUND(I32/K32,2)</f>
        <v>1.64</v>
      </c>
      <c r="P32" s="3"/>
      <c r="Q32" s="3"/>
      <c r="R32"/>
      <c r="S32"/>
      <c r="T32"/>
      <c r="U32"/>
      <c r="V32"/>
      <c r="W32"/>
      <c r="X32"/>
      <c r="Y32"/>
    </row>
    <row r="33" spans="2:25" s="1" customFormat="1" ht="15" customHeight="1" thickTop="1">
      <c r="B33" s="36">
        <f t="shared" si="0"/>
        <v>29</v>
      </c>
      <c r="C33" s="36"/>
      <c r="D33" s="2" t="s">
        <v>44</v>
      </c>
      <c r="E33" s="2"/>
      <c r="F33" s="2"/>
      <c r="G33" s="2"/>
      <c r="H33" s="2"/>
      <c r="I33" s="3"/>
      <c r="J33" s="17"/>
      <c r="K33" s="4"/>
      <c r="L33" s="4"/>
      <c r="M33" s="15"/>
      <c r="N33" s="45"/>
      <c r="O33" s="3"/>
      <c r="P33" s="3"/>
      <c r="Q33" s="3"/>
      <c r="R33"/>
      <c r="S33"/>
      <c r="T33"/>
      <c r="U33"/>
      <c r="V33"/>
      <c r="W33"/>
      <c r="X33"/>
      <c r="Y33"/>
    </row>
    <row r="34" spans="2:25" s="1" customFormat="1" ht="15" customHeight="1">
      <c r="B34" s="36">
        <f t="shared" si="0"/>
        <v>30</v>
      </c>
      <c r="C34" s="36"/>
      <c r="D34" s="1" t="s">
        <v>2</v>
      </c>
      <c r="I34" s="4">
        <v>1200</v>
      </c>
      <c r="J34" s="17"/>
      <c r="K34" s="4"/>
      <c r="L34" s="4"/>
      <c r="M34" s="15"/>
      <c r="N34" s="45"/>
      <c r="O34" s="3"/>
      <c r="P34" s="3"/>
      <c r="Q34" s="3"/>
      <c r="R34"/>
      <c r="S34"/>
      <c r="T34"/>
      <c r="U34"/>
      <c r="V34"/>
      <c r="W34"/>
      <c r="X34"/>
      <c r="Y34"/>
    </row>
    <row r="35" spans="2:25" s="1" customFormat="1" ht="15" customHeight="1">
      <c r="B35" s="36">
        <f t="shared" si="0"/>
        <v>31</v>
      </c>
      <c r="C35" s="36"/>
      <c r="D35" s="1" t="s">
        <v>45</v>
      </c>
      <c r="I35" s="4">
        <v>4800</v>
      </c>
      <c r="J35" s="17"/>
      <c r="K35" s="4"/>
      <c r="L35" s="4"/>
      <c r="M35" s="15"/>
      <c r="N35" s="45"/>
      <c r="O35" s="3"/>
      <c r="P35" s="3"/>
      <c r="Q35" s="3"/>
      <c r="R35"/>
      <c r="S35"/>
      <c r="T35"/>
      <c r="U35"/>
      <c r="V35"/>
      <c r="W35"/>
      <c r="X35"/>
      <c r="Y35"/>
    </row>
    <row r="36" spans="2:25" s="1" customFormat="1" ht="15" customHeight="1">
      <c r="B36" s="36">
        <f t="shared" si="0"/>
        <v>32</v>
      </c>
      <c r="C36" s="36"/>
      <c r="D36" s="1" t="s">
        <v>20</v>
      </c>
      <c r="I36" s="4">
        <v>450</v>
      </c>
      <c r="J36" s="17"/>
      <c r="K36" s="4"/>
      <c r="L36" s="4"/>
      <c r="M36" s="15"/>
      <c r="N36" s="45"/>
      <c r="O36" s="3"/>
      <c r="P36" s="3"/>
      <c r="Q36" s="3"/>
      <c r="R36"/>
      <c r="S36"/>
      <c r="T36"/>
      <c r="U36"/>
      <c r="V36"/>
      <c r="W36"/>
      <c r="X36"/>
      <c r="Y36"/>
    </row>
    <row r="37" spans="2:25" s="1" customFormat="1" ht="15" customHeight="1" thickBot="1">
      <c r="B37" s="36">
        <f t="shared" si="0"/>
        <v>33</v>
      </c>
      <c r="C37" s="36"/>
      <c r="I37" s="18">
        <f>SUM(I31:I36)</f>
        <v>11050</v>
      </c>
      <c r="J37" s="4">
        <f>I37</f>
        <v>11050</v>
      </c>
      <c r="K37" s="4">
        <v>1400</v>
      </c>
      <c r="L37" s="4" t="s">
        <v>34</v>
      </c>
      <c r="M37" s="15" t="s">
        <v>1</v>
      </c>
      <c r="N37" s="45" t="s">
        <v>91</v>
      </c>
      <c r="O37" s="3">
        <f>ROUND(I37/K37,2)</f>
        <v>7.89</v>
      </c>
      <c r="P37" s="3"/>
      <c r="Q37" s="3"/>
      <c r="R37"/>
      <c r="S37"/>
      <c r="T37"/>
      <c r="U37"/>
      <c r="V37"/>
      <c r="W37"/>
      <c r="X37"/>
      <c r="Y37"/>
    </row>
    <row r="38" spans="2:25" s="1" customFormat="1" ht="15" customHeight="1" thickTop="1">
      <c r="B38" s="36">
        <f t="shared" si="0"/>
        <v>34</v>
      </c>
      <c r="C38" s="36"/>
      <c r="D38" s="2" t="s">
        <v>46</v>
      </c>
      <c r="E38" s="2"/>
      <c r="F38" s="2"/>
      <c r="G38" s="2"/>
      <c r="H38" s="2"/>
      <c r="I38" s="3"/>
      <c r="J38" s="17"/>
      <c r="K38" s="4"/>
      <c r="L38" s="4"/>
      <c r="M38" s="15"/>
      <c r="N38" s="45"/>
      <c r="O38" s="3"/>
      <c r="P38" s="3"/>
      <c r="Q38" s="3"/>
      <c r="R38"/>
      <c r="S38"/>
      <c r="T38"/>
      <c r="U38"/>
      <c r="V38"/>
      <c r="W38"/>
      <c r="X38"/>
      <c r="Y38"/>
    </row>
    <row r="39" spans="2:25" s="1" customFormat="1" ht="15" customHeight="1">
      <c r="B39" s="36">
        <f t="shared" si="0"/>
        <v>35</v>
      </c>
      <c r="C39" s="36"/>
      <c r="D39" s="1" t="s">
        <v>3</v>
      </c>
      <c r="I39" s="4">
        <v>4200</v>
      </c>
      <c r="J39" s="17"/>
      <c r="K39" s="4"/>
      <c r="L39" s="4"/>
      <c r="M39" s="15"/>
      <c r="N39" s="45"/>
      <c r="O39" s="3"/>
      <c r="P39" s="3"/>
      <c r="Q39" s="3"/>
      <c r="R39"/>
      <c r="S39"/>
      <c r="T39"/>
      <c r="U39"/>
      <c r="V39"/>
      <c r="W39"/>
      <c r="X39"/>
      <c r="Y39"/>
    </row>
    <row r="40" spans="2:18" s="1" customFormat="1" ht="15" customHeight="1" thickBot="1">
      <c r="B40" s="36">
        <f t="shared" si="0"/>
        <v>36</v>
      </c>
      <c r="C40" s="36"/>
      <c r="I40" s="18">
        <f>SUM(I39:I39)</f>
        <v>4200</v>
      </c>
      <c r="J40" s="4">
        <f>I40</f>
        <v>4200</v>
      </c>
      <c r="K40" s="4">
        <v>6000</v>
      </c>
      <c r="L40" s="4" t="s">
        <v>34</v>
      </c>
      <c r="M40" s="15" t="s">
        <v>86</v>
      </c>
      <c r="N40" s="45" t="s">
        <v>90</v>
      </c>
      <c r="O40" s="3">
        <f>ROUND(I40/K40,2)</f>
        <v>0.7</v>
      </c>
      <c r="P40" s="3"/>
      <c r="Q40" s="3"/>
      <c r="R40" s="3"/>
    </row>
    <row r="41" spans="2:18" s="1" customFormat="1" ht="15" customHeight="1" thickTop="1">
      <c r="B41" s="36">
        <f t="shared" si="0"/>
        <v>37</v>
      </c>
      <c r="C41" s="36"/>
      <c r="I41" s="5"/>
      <c r="J41" s="4"/>
      <c r="K41" s="4"/>
      <c r="L41" s="4"/>
      <c r="M41" s="15"/>
      <c r="N41" s="45"/>
      <c r="O41" s="3"/>
      <c r="P41" s="3"/>
      <c r="Q41" s="3"/>
      <c r="R41" s="3"/>
    </row>
    <row r="42" spans="2:22" s="1" customFormat="1" ht="15" customHeight="1">
      <c r="B42" s="36">
        <f t="shared" si="0"/>
        <v>38</v>
      </c>
      <c r="C42" s="36"/>
      <c r="D42" s="2" t="s">
        <v>47</v>
      </c>
      <c r="E42" s="2"/>
      <c r="F42" s="2"/>
      <c r="G42" s="2"/>
      <c r="H42" s="2"/>
      <c r="I42" s="3"/>
      <c r="J42" s="17"/>
      <c r="K42" s="4"/>
      <c r="L42" s="4"/>
      <c r="M42" s="15"/>
      <c r="N42" s="45"/>
      <c r="O42" s="3"/>
      <c r="P42" s="3"/>
      <c r="Q42" s="3"/>
      <c r="R42" s="3"/>
      <c r="S42"/>
      <c r="T42"/>
      <c r="U42"/>
      <c r="V42"/>
    </row>
    <row r="43" spans="2:22" s="1" customFormat="1" ht="15" customHeight="1">
      <c r="B43" s="36">
        <f t="shared" si="0"/>
        <v>39</v>
      </c>
      <c r="C43" s="36"/>
      <c r="D43" s="1" t="s">
        <v>20</v>
      </c>
      <c r="I43" s="4">
        <v>8500</v>
      </c>
      <c r="J43" s="17"/>
      <c r="K43" s="4"/>
      <c r="L43" s="4"/>
      <c r="M43" s="15"/>
      <c r="N43" s="45"/>
      <c r="O43" s="3"/>
      <c r="P43" s="3"/>
      <c r="Q43" s="3"/>
      <c r="R43" s="3"/>
      <c r="S43"/>
      <c r="T43"/>
      <c r="U43"/>
      <c r="V43"/>
    </row>
    <row r="44" spans="2:22" s="1" customFormat="1" ht="15" customHeight="1">
      <c r="B44" s="36">
        <f t="shared" si="0"/>
        <v>40</v>
      </c>
      <c r="C44" s="36"/>
      <c r="D44" s="1" t="s">
        <v>21</v>
      </c>
      <c r="I44" s="4">
        <v>25000</v>
      </c>
      <c r="J44" s="17"/>
      <c r="K44" s="4"/>
      <c r="L44" s="4"/>
      <c r="M44" s="15"/>
      <c r="N44" s="45"/>
      <c r="O44" s="3"/>
      <c r="P44" s="3"/>
      <c r="Q44" s="3"/>
      <c r="R44" s="3"/>
      <c r="S44"/>
      <c r="T44"/>
      <c r="U44"/>
      <c r="V44"/>
    </row>
    <row r="45" spans="2:22" s="1" customFormat="1" ht="15" customHeight="1">
      <c r="B45" s="36">
        <f t="shared" si="0"/>
        <v>41</v>
      </c>
      <c r="C45" s="36"/>
      <c r="D45" s="1" t="s">
        <v>25</v>
      </c>
      <c r="I45" s="4">
        <v>12000</v>
      </c>
      <c r="J45" s="17"/>
      <c r="K45" s="4"/>
      <c r="L45" s="4"/>
      <c r="M45" s="15"/>
      <c r="N45" s="45"/>
      <c r="O45" s="3"/>
      <c r="P45" s="3"/>
      <c r="Q45" s="3"/>
      <c r="R45" s="3"/>
      <c r="S45"/>
      <c r="T45"/>
      <c r="U45"/>
      <c r="V45"/>
    </row>
    <row r="46" spans="2:22" s="1" customFormat="1" ht="15" customHeight="1" thickBot="1">
      <c r="B46" s="36">
        <f t="shared" si="0"/>
        <v>42</v>
      </c>
      <c r="C46" s="36"/>
      <c r="I46" s="18">
        <f>SUM(I43:I45)</f>
        <v>45500</v>
      </c>
      <c r="J46" s="4">
        <f>I46</f>
        <v>45500</v>
      </c>
      <c r="K46" s="4">
        <v>6000</v>
      </c>
      <c r="L46" s="4" t="s">
        <v>34</v>
      </c>
      <c r="M46" s="15" t="s">
        <v>86</v>
      </c>
      <c r="N46" s="45" t="s">
        <v>91</v>
      </c>
      <c r="O46" s="3">
        <f>ROUND(I46/K46,2)</f>
        <v>7.58</v>
      </c>
      <c r="P46" s="3"/>
      <c r="Q46" s="3"/>
      <c r="R46" s="3"/>
      <c r="S46"/>
      <c r="T46"/>
      <c r="U46"/>
      <c r="V46"/>
    </row>
    <row r="47" spans="2:22" s="1" customFormat="1" ht="15" customHeight="1" thickTop="1">
      <c r="B47" s="36">
        <f t="shared" si="0"/>
        <v>43</v>
      </c>
      <c r="C47" s="36"/>
      <c r="D47" s="2" t="s">
        <v>37</v>
      </c>
      <c r="E47" s="2"/>
      <c r="F47" s="2"/>
      <c r="G47" s="2"/>
      <c r="H47" s="2"/>
      <c r="I47" s="3"/>
      <c r="J47" s="17"/>
      <c r="K47" s="4"/>
      <c r="L47" s="4"/>
      <c r="M47" s="15"/>
      <c r="N47" s="45"/>
      <c r="O47" s="3"/>
      <c r="P47" s="3"/>
      <c r="Q47" s="3"/>
      <c r="R47" s="3"/>
      <c r="S47"/>
      <c r="T47"/>
      <c r="U47"/>
      <c r="V47"/>
    </row>
    <row r="48" spans="2:22" s="1" customFormat="1" ht="15" customHeight="1">
      <c r="B48" s="36">
        <f t="shared" si="0"/>
        <v>44</v>
      </c>
      <c r="C48" s="36"/>
      <c r="D48" s="1" t="s">
        <v>36</v>
      </c>
      <c r="I48" s="4">
        <v>600</v>
      </c>
      <c r="J48" s="17"/>
      <c r="K48" s="4"/>
      <c r="L48" s="4"/>
      <c r="M48" s="15"/>
      <c r="N48" s="45"/>
      <c r="O48" s="3"/>
      <c r="P48" s="3"/>
      <c r="Q48" s="3"/>
      <c r="R48" s="3"/>
      <c r="S48"/>
      <c r="T48"/>
      <c r="U48"/>
      <c r="V48"/>
    </row>
    <row r="49" spans="2:22" s="1" customFormat="1" ht="15" customHeight="1">
      <c r="B49" s="36">
        <f t="shared" si="0"/>
        <v>45</v>
      </c>
      <c r="C49" s="36"/>
      <c r="D49" s="1" t="s">
        <v>24</v>
      </c>
      <c r="I49" s="4">
        <v>800</v>
      </c>
      <c r="J49" s="17"/>
      <c r="K49" s="4"/>
      <c r="L49" s="3"/>
      <c r="M49" s="15"/>
      <c r="N49" s="45"/>
      <c r="O49" s="3"/>
      <c r="P49" s="3"/>
      <c r="Q49" s="3"/>
      <c r="R49" s="3"/>
      <c r="S49"/>
      <c r="T49"/>
      <c r="U49"/>
      <c r="V49"/>
    </row>
    <row r="50" spans="2:22" s="1" customFormat="1" ht="15" customHeight="1" thickBot="1">
      <c r="B50" s="36">
        <f t="shared" si="0"/>
        <v>46</v>
      </c>
      <c r="C50" s="36"/>
      <c r="I50" s="18">
        <f>SUM(I48:I49)</f>
        <v>1400</v>
      </c>
      <c r="J50" s="4">
        <f>I50</f>
        <v>1400</v>
      </c>
      <c r="K50" s="4">
        <v>6000</v>
      </c>
      <c r="L50" s="4" t="s">
        <v>34</v>
      </c>
      <c r="M50" s="15" t="s">
        <v>86</v>
      </c>
      <c r="N50" s="45" t="s">
        <v>92</v>
      </c>
      <c r="O50" s="3">
        <f>ROUND(I50/K50,2)</f>
        <v>0.23</v>
      </c>
      <c r="P50" s="3"/>
      <c r="Q50" s="3"/>
      <c r="R50" s="3"/>
      <c r="S50"/>
      <c r="T50"/>
      <c r="U50"/>
      <c r="V50"/>
    </row>
    <row r="51" spans="2:22" s="1" customFormat="1" ht="15" customHeight="1" thickTop="1">
      <c r="B51" s="36">
        <f t="shared" si="0"/>
        <v>47</v>
      </c>
      <c r="C51" s="36"/>
      <c r="D51" s="2" t="s">
        <v>22</v>
      </c>
      <c r="E51" s="2"/>
      <c r="F51" s="2"/>
      <c r="G51" s="2"/>
      <c r="H51" s="2"/>
      <c r="I51" s="3"/>
      <c r="J51" s="17"/>
      <c r="K51" s="4"/>
      <c r="L51" s="3"/>
      <c r="M51" s="15"/>
      <c r="N51" s="45"/>
      <c r="O51" s="3"/>
      <c r="P51" s="3"/>
      <c r="Q51" s="3"/>
      <c r="R51" s="3"/>
      <c r="S51"/>
      <c r="T51"/>
      <c r="U51"/>
      <c r="V51"/>
    </row>
    <row r="52" spans="2:22" s="1" customFormat="1" ht="15" customHeight="1">
      <c r="B52" s="36">
        <f t="shared" si="0"/>
        <v>48</v>
      </c>
      <c r="C52" s="36"/>
      <c r="D52" s="1" t="s">
        <v>23</v>
      </c>
      <c r="I52" s="4">
        <v>1110</v>
      </c>
      <c r="J52" s="17"/>
      <c r="K52" s="4"/>
      <c r="L52" s="3"/>
      <c r="M52" s="15"/>
      <c r="N52" s="45"/>
      <c r="O52" s="3"/>
      <c r="P52" s="3"/>
      <c r="Q52" s="3"/>
      <c r="R52" s="3"/>
      <c r="S52"/>
      <c r="T52"/>
      <c r="U52"/>
      <c r="V52"/>
    </row>
    <row r="53" spans="2:22" s="1" customFormat="1" ht="15" customHeight="1">
      <c r="B53" s="36">
        <f t="shared" si="0"/>
        <v>49</v>
      </c>
      <c r="C53" s="36"/>
      <c r="D53" s="1" t="s">
        <v>27</v>
      </c>
      <c r="I53" s="4">
        <v>1750</v>
      </c>
      <c r="J53" s="17"/>
      <c r="K53" s="4"/>
      <c r="L53" s="3"/>
      <c r="M53" s="15"/>
      <c r="N53" s="45"/>
      <c r="O53" s="3"/>
      <c r="P53" s="3"/>
      <c r="Q53" s="3"/>
      <c r="R53" s="3"/>
      <c r="S53"/>
      <c r="T53"/>
      <c r="U53"/>
      <c r="V53"/>
    </row>
    <row r="54" spans="2:22" s="1" customFormat="1" ht="15" customHeight="1">
      <c r="B54" s="36">
        <f t="shared" si="0"/>
        <v>50</v>
      </c>
      <c r="C54" s="36"/>
      <c r="D54" s="1" t="s">
        <v>26</v>
      </c>
      <c r="I54" s="4">
        <v>4400</v>
      </c>
      <c r="J54" s="17"/>
      <c r="K54" s="4"/>
      <c r="L54" s="3"/>
      <c r="M54" s="15"/>
      <c r="N54" s="45"/>
      <c r="O54" s="3"/>
      <c r="P54" s="3"/>
      <c r="Q54" s="3"/>
      <c r="R54" s="3"/>
      <c r="S54"/>
      <c r="T54"/>
      <c r="U54"/>
      <c r="V54"/>
    </row>
    <row r="55" spans="2:22" s="1" customFormat="1" ht="15" customHeight="1">
      <c r="B55" s="36">
        <f t="shared" si="0"/>
        <v>51</v>
      </c>
      <c r="C55" s="36"/>
      <c r="D55" s="1" t="s">
        <v>73</v>
      </c>
      <c r="I55" s="4">
        <v>1600</v>
      </c>
      <c r="J55" s="17"/>
      <c r="K55" s="4"/>
      <c r="L55" s="3"/>
      <c r="M55" s="15"/>
      <c r="N55" s="45"/>
      <c r="O55" s="3"/>
      <c r="P55" s="3"/>
      <c r="Q55" s="3"/>
      <c r="R55" s="3"/>
      <c r="S55"/>
      <c r="T55"/>
      <c r="U55"/>
      <c r="V55"/>
    </row>
    <row r="56" spans="2:22" s="1" customFormat="1" ht="15" customHeight="1" thickBot="1">
      <c r="B56" s="36">
        <f t="shared" si="0"/>
        <v>52</v>
      </c>
      <c r="C56" s="36"/>
      <c r="I56" s="18">
        <f>SUM(I52:I55)</f>
        <v>8860</v>
      </c>
      <c r="J56" s="4">
        <f>I56</f>
        <v>8860</v>
      </c>
      <c r="K56" s="4">
        <v>16800</v>
      </c>
      <c r="L56" s="4" t="s">
        <v>34</v>
      </c>
      <c r="M56" s="15" t="s">
        <v>87</v>
      </c>
      <c r="N56" s="45" t="s">
        <v>93</v>
      </c>
      <c r="O56" s="3">
        <f>ROUND(I56/K56,2)</f>
        <v>0.53</v>
      </c>
      <c r="P56" s="3"/>
      <c r="Q56" s="3"/>
      <c r="R56" s="3"/>
      <c r="S56"/>
      <c r="T56"/>
      <c r="U56"/>
      <c r="V56"/>
    </row>
    <row r="57" spans="2:22" s="1" customFormat="1" ht="15" customHeight="1" thickTop="1">
      <c r="B57" s="36">
        <f t="shared" si="0"/>
        <v>53</v>
      </c>
      <c r="C57" s="36"/>
      <c r="D57" s="2" t="s">
        <v>38</v>
      </c>
      <c r="E57" s="2"/>
      <c r="F57" s="2"/>
      <c r="G57" s="2"/>
      <c r="H57" s="2"/>
      <c r="I57" s="3"/>
      <c r="J57" s="17"/>
      <c r="K57" s="4"/>
      <c r="L57" s="3"/>
      <c r="M57" s="15"/>
      <c r="N57" s="45"/>
      <c r="P57" s="45"/>
      <c r="Q57" s="40"/>
      <c r="R57" s="3"/>
      <c r="S57"/>
      <c r="T57"/>
      <c r="U57"/>
      <c r="V57"/>
    </row>
    <row r="58" spans="2:22" s="1" customFormat="1" ht="15" customHeight="1">
      <c r="B58" s="36">
        <f t="shared" si="0"/>
        <v>54</v>
      </c>
      <c r="C58" s="36"/>
      <c r="D58" s="1" t="s">
        <v>75</v>
      </c>
      <c r="I58" s="3"/>
      <c r="J58" s="22" t="s">
        <v>102</v>
      </c>
      <c r="K58" s="4"/>
      <c r="L58" s="3"/>
      <c r="M58" s="15"/>
      <c r="N58" s="45"/>
      <c r="O58" s="3"/>
      <c r="P58" s="3"/>
      <c r="Q58" s="3"/>
      <c r="R58" s="3"/>
      <c r="S58"/>
      <c r="T58"/>
      <c r="U58"/>
      <c r="V58"/>
    </row>
    <row r="59" spans="2:22" s="1" customFormat="1" ht="15" customHeight="1">
      <c r="B59" s="36">
        <f t="shared" si="0"/>
        <v>55</v>
      </c>
      <c r="C59" s="36"/>
      <c r="D59" s="4">
        <v>560</v>
      </c>
      <c r="E59" s="1" t="s">
        <v>74</v>
      </c>
      <c r="F59" s="5">
        <v>25</v>
      </c>
      <c r="G59" s="5" t="s">
        <v>104</v>
      </c>
      <c r="I59" s="4">
        <f>F59*D59</f>
        <v>14000</v>
      </c>
      <c r="J59" s="17"/>
      <c r="K59" s="4"/>
      <c r="L59" s="3"/>
      <c r="M59" s="15"/>
      <c r="N59" s="45"/>
      <c r="O59" s="40" t="s">
        <v>103</v>
      </c>
      <c r="P59" s="3"/>
      <c r="Q59" s="3"/>
      <c r="R59" s="3"/>
      <c r="S59"/>
      <c r="T59"/>
      <c r="U59"/>
      <c r="V59"/>
    </row>
    <row r="60" spans="2:22" s="1" customFormat="1" ht="15" customHeight="1">
      <c r="B60" s="36">
        <f t="shared" si="0"/>
        <v>56</v>
      </c>
      <c r="C60" s="36"/>
      <c r="D60" s="4">
        <v>240</v>
      </c>
      <c r="E60" s="1" t="s">
        <v>74</v>
      </c>
      <c r="F60" s="5">
        <v>27</v>
      </c>
      <c r="G60" s="5" t="s">
        <v>104</v>
      </c>
      <c r="I60" s="4">
        <f>F60*D60</f>
        <v>6480</v>
      </c>
      <c r="J60" s="17"/>
      <c r="K60" s="4"/>
      <c r="L60" s="3"/>
      <c r="M60" s="15"/>
      <c r="N60" s="45"/>
      <c r="O60" s="3"/>
      <c r="P60" s="3"/>
      <c r="Q60" s="3"/>
      <c r="R60" s="3"/>
      <c r="S60"/>
      <c r="T60"/>
      <c r="U60"/>
      <c r="V60"/>
    </row>
    <row r="61" spans="2:22" s="1" customFormat="1" ht="15" customHeight="1" thickBot="1">
      <c r="B61" s="36">
        <f t="shared" si="0"/>
        <v>57</v>
      </c>
      <c r="C61" s="36"/>
      <c r="D61" s="13">
        <f>SUM(D59:D60)</f>
        <v>800</v>
      </c>
      <c r="E61" s="16" t="s">
        <v>34</v>
      </c>
      <c r="F61" s="5"/>
      <c r="G61" s="5"/>
      <c r="I61" s="4"/>
      <c r="J61" s="17"/>
      <c r="K61" s="4"/>
      <c r="L61" s="3"/>
      <c r="M61" s="15"/>
      <c r="N61" s="45"/>
      <c r="O61" s="3"/>
      <c r="P61" s="3"/>
      <c r="Q61" s="3"/>
      <c r="R61" s="3"/>
      <c r="S61"/>
      <c r="T61"/>
      <c r="U61"/>
      <c r="V61"/>
    </row>
    <row r="62" spans="2:22" s="1" customFormat="1" ht="15" customHeight="1" thickTop="1">
      <c r="B62" s="36">
        <f t="shared" si="0"/>
        <v>58</v>
      </c>
      <c r="C62" s="36"/>
      <c r="D62" s="1" t="s">
        <v>39</v>
      </c>
      <c r="I62" s="4">
        <v>1200</v>
      </c>
      <c r="J62" s="17"/>
      <c r="K62" s="4"/>
      <c r="L62" s="3"/>
      <c r="M62" s="15"/>
      <c r="N62" s="45"/>
      <c r="O62" s="3"/>
      <c r="P62" s="3"/>
      <c r="Q62" s="3"/>
      <c r="R62" s="3"/>
      <c r="S62"/>
      <c r="T62"/>
      <c r="U62"/>
      <c r="V62"/>
    </row>
    <row r="63" spans="2:22" s="1" customFormat="1" ht="15" customHeight="1">
      <c r="B63" s="36">
        <f t="shared" si="0"/>
        <v>59</v>
      </c>
      <c r="C63" s="36"/>
      <c r="D63" s="1" t="s">
        <v>55</v>
      </c>
      <c r="I63" s="4">
        <v>6000</v>
      </c>
      <c r="J63" s="17"/>
      <c r="K63" s="4"/>
      <c r="L63" s="3"/>
      <c r="M63" s="15"/>
      <c r="N63" s="45"/>
      <c r="O63" s="3"/>
      <c r="P63" s="3"/>
      <c r="Q63" s="3"/>
      <c r="R63" s="3"/>
      <c r="S63"/>
      <c r="T63"/>
      <c r="U63"/>
      <c r="V63"/>
    </row>
    <row r="64" spans="2:22" s="1" customFormat="1" ht="15" customHeight="1">
      <c r="B64" s="36">
        <f t="shared" si="0"/>
        <v>60</v>
      </c>
      <c r="C64" s="36"/>
      <c r="D64" s="1" t="s">
        <v>40</v>
      </c>
      <c r="I64" s="4">
        <v>1400</v>
      </c>
      <c r="J64" s="17"/>
      <c r="K64" s="4"/>
      <c r="L64" s="3"/>
      <c r="M64" s="15"/>
      <c r="N64" s="45"/>
      <c r="O64" s="3"/>
      <c r="P64" s="3"/>
      <c r="Q64" s="3"/>
      <c r="R64" s="3"/>
      <c r="S64"/>
      <c r="T64"/>
      <c r="U64"/>
      <c r="V64"/>
    </row>
    <row r="65" spans="2:22" s="1" customFormat="1" ht="15" customHeight="1" thickBot="1">
      <c r="B65" s="36">
        <f t="shared" si="0"/>
        <v>61</v>
      </c>
      <c r="C65" s="36"/>
      <c r="I65" s="18">
        <f>SUM(I58:I64)</f>
        <v>29080</v>
      </c>
      <c r="J65" s="4">
        <f>I65</f>
        <v>29080</v>
      </c>
      <c r="K65" s="4">
        <v>16800</v>
      </c>
      <c r="L65" s="4" t="s">
        <v>34</v>
      </c>
      <c r="M65" s="15" t="s">
        <v>87</v>
      </c>
      <c r="N65" s="45" t="s">
        <v>92</v>
      </c>
      <c r="O65" s="3">
        <f>ROUND(I65/K65,2)</f>
        <v>1.73</v>
      </c>
      <c r="P65" s="3"/>
      <c r="Q65" s="3"/>
      <c r="R65" s="3"/>
      <c r="S65"/>
      <c r="T65"/>
      <c r="U65"/>
      <c r="V65"/>
    </row>
    <row r="66" spans="2:22" s="1" customFormat="1" ht="15" customHeight="1" thickTop="1">
      <c r="B66" s="36">
        <f t="shared" si="0"/>
        <v>62</v>
      </c>
      <c r="C66" s="36"/>
      <c r="I66" s="5"/>
      <c r="J66" s="4"/>
      <c r="K66" s="4"/>
      <c r="L66" s="3"/>
      <c r="M66" s="15"/>
      <c r="N66" s="45"/>
      <c r="O66" s="3"/>
      <c r="P66" s="3"/>
      <c r="Q66" s="3"/>
      <c r="R66" s="3"/>
      <c r="S66"/>
      <c r="T66"/>
      <c r="U66"/>
      <c r="V66"/>
    </row>
    <row r="67" spans="2:22" s="1" customFormat="1" ht="15" customHeight="1">
      <c r="B67" s="36">
        <f t="shared" si="0"/>
        <v>63</v>
      </c>
      <c r="C67" s="36"/>
      <c r="D67" s="2" t="s">
        <v>52</v>
      </c>
      <c r="E67" s="2"/>
      <c r="F67" s="2"/>
      <c r="G67" s="2"/>
      <c r="I67" s="5"/>
      <c r="J67" s="4"/>
      <c r="K67" s="4"/>
      <c r="L67" s="3"/>
      <c r="M67" s="15"/>
      <c r="N67" s="45"/>
      <c r="O67" s="3"/>
      <c r="P67" s="3"/>
      <c r="Q67" s="3"/>
      <c r="R67" s="3"/>
      <c r="S67"/>
      <c r="T67"/>
      <c r="U67"/>
      <c r="V67"/>
    </row>
    <row r="68" spans="2:22" s="1" customFormat="1" ht="15" customHeight="1">
      <c r="B68" s="36">
        <f t="shared" si="0"/>
        <v>64</v>
      </c>
      <c r="C68" s="36"/>
      <c r="D68" s="1" t="s">
        <v>53</v>
      </c>
      <c r="I68" s="4">
        <v>55200</v>
      </c>
      <c r="J68" s="4"/>
      <c r="K68" s="4"/>
      <c r="L68" s="3"/>
      <c r="M68" s="15"/>
      <c r="N68" s="45"/>
      <c r="O68" s="3"/>
      <c r="Q68" s="3"/>
      <c r="R68" s="3"/>
      <c r="S68"/>
      <c r="T68"/>
      <c r="U68"/>
      <c r="V68"/>
    </row>
    <row r="69" spans="2:18" s="1" customFormat="1" ht="15" customHeight="1">
      <c r="B69" s="36">
        <f t="shared" si="0"/>
        <v>65</v>
      </c>
      <c r="C69" s="36"/>
      <c r="D69" s="1" t="s">
        <v>54</v>
      </c>
      <c r="I69" s="4">
        <v>38400</v>
      </c>
      <c r="J69" s="4"/>
      <c r="K69" s="4"/>
      <c r="L69" s="3"/>
      <c r="M69" s="15"/>
      <c r="N69" s="45"/>
      <c r="O69" s="3"/>
      <c r="Q69" s="3"/>
      <c r="R69" s="3"/>
    </row>
    <row r="70" spans="2:18" s="1" customFormat="1" ht="15" customHeight="1">
      <c r="B70" s="36">
        <f aca="true" t="shared" si="1" ref="B70:B114">B69+1</f>
        <v>66</v>
      </c>
      <c r="C70" s="36"/>
      <c r="D70" s="1" t="s">
        <v>28</v>
      </c>
      <c r="I70" s="4">
        <v>14040</v>
      </c>
      <c r="J70" s="4"/>
      <c r="K70" s="4"/>
      <c r="L70" s="3"/>
      <c r="M70" s="15"/>
      <c r="N70" s="45"/>
      <c r="O70" s="3"/>
      <c r="Q70" s="3"/>
      <c r="R70" s="3"/>
    </row>
    <row r="71" spans="2:18" s="1" customFormat="1" ht="15" customHeight="1" thickBot="1">
      <c r="B71" s="36">
        <f t="shared" si="1"/>
        <v>67</v>
      </c>
      <c r="C71" s="36"/>
      <c r="I71" s="18">
        <f>SUM(I68:I70)</f>
        <v>107640</v>
      </c>
      <c r="J71" s="4">
        <f>I71</f>
        <v>107640</v>
      </c>
      <c r="K71" s="4">
        <v>16800</v>
      </c>
      <c r="L71" s="4" t="s">
        <v>34</v>
      </c>
      <c r="M71" s="15" t="s">
        <v>87</v>
      </c>
      <c r="N71" s="45" t="s">
        <v>94</v>
      </c>
      <c r="O71" s="3">
        <f>ROUND(I71/K71,2)</f>
        <v>6.41</v>
      </c>
      <c r="P71" s="3"/>
      <c r="Q71" s="3"/>
      <c r="R71" s="3"/>
    </row>
    <row r="72" spans="2:18" s="1" customFormat="1" ht="15" customHeight="1" thickTop="1">
      <c r="B72" s="36">
        <f t="shared" si="1"/>
        <v>68</v>
      </c>
      <c r="C72" s="36"/>
      <c r="I72" s="5"/>
      <c r="J72" s="4"/>
      <c r="K72" s="3"/>
      <c r="L72" s="3"/>
      <c r="M72" s="15"/>
      <c r="N72" s="45"/>
      <c r="O72" s="3"/>
      <c r="P72" s="3"/>
      <c r="Q72" s="3"/>
      <c r="R72" s="3"/>
    </row>
    <row r="73" spans="2:18" s="1" customFormat="1" ht="15" customHeight="1" thickBot="1">
      <c r="B73" s="36">
        <f t="shared" si="1"/>
        <v>69</v>
      </c>
      <c r="C73" s="36"/>
      <c r="D73" s="19" t="s">
        <v>72</v>
      </c>
      <c r="E73" s="19"/>
      <c r="F73" s="19"/>
      <c r="G73" s="19"/>
      <c r="H73" s="20"/>
      <c r="I73" s="20"/>
      <c r="J73" s="21">
        <f>SUM(J6:J71)</f>
        <v>280880</v>
      </c>
      <c r="N73" s="23"/>
      <c r="Q73" s="3"/>
      <c r="R73" s="3"/>
    </row>
    <row r="74" spans="2:18" s="1" customFormat="1" ht="15" customHeight="1" thickTop="1">
      <c r="B74" s="36">
        <f t="shared" si="1"/>
        <v>70</v>
      </c>
      <c r="C74" s="36"/>
      <c r="N74" s="23"/>
      <c r="Q74" s="3"/>
      <c r="R74" s="3"/>
    </row>
    <row r="75" spans="2:18" s="1" customFormat="1" ht="15" customHeight="1">
      <c r="B75" s="36">
        <f t="shared" si="1"/>
        <v>71</v>
      </c>
      <c r="C75" s="36"/>
      <c r="D75" s="2" t="s">
        <v>95</v>
      </c>
      <c r="H75" s="22" t="s">
        <v>102</v>
      </c>
      <c r="N75" s="23"/>
      <c r="Q75" s="3"/>
      <c r="R75" s="3"/>
    </row>
    <row r="76" spans="2:18" s="1" customFormat="1" ht="15" customHeight="1">
      <c r="B76" s="36">
        <f t="shared" si="1"/>
        <v>72</v>
      </c>
      <c r="C76" s="36"/>
      <c r="D76" s="1" t="s">
        <v>68</v>
      </c>
      <c r="H76" s="4">
        <v>11760</v>
      </c>
      <c r="I76" s="5">
        <v>25</v>
      </c>
      <c r="J76" s="5" t="s">
        <v>101</v>
      </c>
      <c r="K76" s="4">
        <f>H76*I76</f>
        <v>294000</v>
      </c>
      <c r="L76" s="4" t="s">
        <v>61</v>
      </c>
      <c r="N76" s="23"/>
      <c r="Q76" s="3"/>
      <c r="R76" s="3"/>
    </row>
    <row r="77" spans="2:18" s="1" customFormat="1" ht="15" customHeight="1">
      <c r="B77" s="36">
        <f t="shared" si="1"/>
        <v>73</v>
      </c>
      <c r="C77" s="36"/>
      <c r="D77" s="1" t="s">
        <v>69</v>
      </c>
      <c r="H77" s="4">
        <v>5040</v>
      </c>
      <c r="I77" s="5">
        <v>27</v>
      </c>
      <c r="J77" s="5" t="s">
        <v>101</v>
      </c>
      <c r="K77" s="4">
        <f>H77*I77</f>
        <v>136080</v>
      </c>
      <c r="L77" s="4" t="s">
        <v>61</v>
      </c>
      <c r="N77" s="23"/>
      <c r="Q77" s="3"/>
      <c r="R77" s="3"/>
    </row>
    <row r="78" spans="2:18" s="1" customFormat="1" ht="15" customHeight="1" thickBot="1">
      <c r="B78" s="36">
        <f t="shared" si="1"/>
        <v>74</v>
      </c>
      <c r="C78" s="36"/>
      <c r="H78" s="13">
        <f>SUM(H76:H77)</f>
        <v>16800</v>
      </c>
      <c r="I78" s="87">
        <f>(I77*H77+I76*H76)/H78</f>
        <v>25.6</v>
      </c>
      <c r="J78" s="5"/>
      <c r="K78" s="13">
        <f>SUM(K76:K77)</f>
        <v>430080</v>
      </c>
      <c r="L78" s="13" t="s">
        <v>61</v>
      </c>
      <c r="N78" s="23"/>
      <c r="Q78" s="3"/>
      <c r="R78" s="3"/>
    </row>
    <row r="79" spans="2:18" s="1" customFormat="1" ht="15" customHeight="1" thickTop="1">
      <c r="B79" s="36">
        <f t="shared" si="1"/>
        <v>75</v>
      </c>
      <c r="C79" s="36"/>
      <c r="D79" s="2" t="s">
        <v>9</v>
      </c>
      <c r="E79" s="2"/>
      <c r="F79" s="2"/>
      <c r="G79" s="2"/>
      <c r="H79" s="2"/>
      <c r="I79" s="3"/>
      <c r="J79" s="3"/>
      <c r="K79" s="3"/>
      <c r="L79" s="3"/>
      <c r="M79" s="15"/>
      <c r="N79" s="45"/>
      <c r="O79" s="3"/>
      <c r="P79" s="3"/>
      <c r="Q79" s="3"/>
      <c r="R79" s="3"/>
    </row>
    <row r="80" spans="2:18" s="1" customFormat="1" ht="15" customHeight="1">
      <c r="B80" s="36">
        <f t="shared" si="1"/>
        <v>76</v>
      </c>
      <c r="C80" s="36"/>
      <c r="D80" s="1" t="s">
        <v>10</v>
      </c>
      <c r="I80" s="4">
        <v>49200</v>
      </c>
      <c r="J80" s="3"/>
      <c r="K80" s="3"/>
      <c r="L80" s="3"/>
      <c r="M80" s="15"/>
      <c r="N80" s="45"/>
      <c r="O80" s="3"/>
      <c r="P80" s="3"/>
      <c r="Q80" s="3"/>
      <c r="R80" s="3"/>
    </row>
    <row r="81" spans="2:18" s="1" customFormat="1" ht="15" customHeight="1">
      <c r="B81" s="36">
        <f t="shared" si="1"/>
        <v>77</v>
      </c>
      <c r="C81" s="36"/>
      <c r="D81" s="1" t="s">
        <v>57</v>
      </c>
      <c r="I81" s="4">
        <v>50400</v>
      </c>
      <c r="J81" s="3"/>
      <c r="K81" s="3"/>
      <c r="L81" s="3"/>
      <c r="M81" s="15"/>
      <c r="N81" s="45"/>
      <c r="O81" s="3"/>
      <c r="P81" s="3"/>
      <c r="Q81" s="3"/>
      <c r="R81" s="3"/>
    </row>
    <row r="82" spans="2:18" s="1" customFormat="1" ht="15" customHeight="1">
      <c r="B82" s="36">
        <f t="shared" si="1"/>
        <v>78</v>
      </c>
      <c r="C82" s="36"/>
      <c r="D82" s="1" t="s">
        <v>11</v>
      </c>
      <c r="I82" s="4">
        <v>33600</v>
      </c>
      <c r="J82" s="3"/>
      <c r="K82" s="3"/>
      <c r="L82" s="3"/>
      <c r="M82" s="15"/>
      <c r="N82" s="45"/>
      <c r="O82" s="3"/>
      <c r="P82" s="3"/>
      <c r="Q82" s="3"/>
      <c r="R82" s="3"/>
    </row>
    <row r="83" spans="2:18" s="1" customFormat="1" ht="15" customHeight="1">
      <c r="B83" s="36">
        <f t="shared" si="1"/>
        <v>79</v>
      </c>
      <c r="C83" s="36"/>
      <c r="D83" s="1" t="s">
        <v>28</v>
      </c>
      <c r="I83" s="4">
        <v>19980</v>
      </c>
      <c r="J83" s="3"/>
      <c r="K83" s="3"/>
      <c r="L83" s="3"/>
      <c r="M83" s="15"/>
      <c r="N83" s="45"/>
      <c r="O83" s="3"/>
      <c r="P83" s="3"/>
      <c r="Q83" s="3"/>
      <c r="R83" s="3"/>
    </row>
    <row r="84" spans="2:18" s="1" customFormat="1" ht="15" customHeight="1" thickBot="1">
      <c r="B84" s="36">
        <f t="shared" si="1"/>
        <v>80</v>
      </c>
      <c r="C84" s="36"/>
      <c r="I84" s="55">
        <f>SUM(I80:I83)</f>
        <v>153180</v>
      </c>
      <c r="J84" s="4"/>
      <c r="K84" s="12" t="s">
        <v>107</v>
      </c>
      <c r="L84" s="3"/>
      <c r="M84" s="15"/>
      <c r="N84" s="45"/>
      <c r="O84" s="3"/>
      <c r="P84" s="3"/>
      <c r="Q84" s="3"/>
      <c r="R84" s="3"/>
    </row>
    <row r="85" spans="2:18" s="1" customFormat="1" ht="15" customHeight="1" thickTop="1">
      <c r="B85" s="36">
        <f t="shared" si="1"/>
        <v>81</v>
      </c>
      <c r="C85" s="36"/>
      <c r="I85" s="5"/>
      <c r="J85" s="5"/>
      <c r="K85" s="3"/>
      <c r="L85" s="3"/>
      <c r="M85" s="15"/>
      <c r="N85" s="45"/>
      <c r="O85" s="40" t="s">
        <v>70</v>
      </c>
      <c r="P85" s="3"/>
      <c r="Q85" s="3"/>
      <c r="R85" s="3"/>
    </row>
    <row r="86" spans="2:18" s="1" customFormat="1" ht="15" customHeight="1">
      <c r="B86" s="36">
        <f t="shared" si="1"/>
        <v>82</v>
      </c>
      <c r="C86" s="36"/>
      <c r="D86" s="1" t="s">
        <v>63</v>
      </c>
      <c r="H86" s="7">
        <v>0.6</v>
      </c>
      <c r="I86" s="4">
        <f>I$84*H86</f>
        <v>91908</v>
      </c>
      <c r="J86" s="5"/>
      <c r="K86" s="4">
        <v>750000</v>
      </c>
      <c r="L86" s="4" t="s">
        <v>61</v>
      </c>
      <c r="M86" s="15" t="s">
        <v>63</v>
      </c>
      <c r="N86" s="45"/>
      <c r="O86" s="42">
        <f>ROUND(I86/K86,3)</f>
        <v>0.123</v>
      </c>
      <c r="Q86" s="3"/>
      <c r="R86" s="3"/>
    </row>
    <row r="87" spans="2:18" s="1" customFormat="1" ht="15" customHeight="1">
      <c r="B87" s="36">
        <f t="shared" si="1"/>
        <v>83</v>
      </c>
      <c r="C87" s="36"/>
      <c r="D87" s="1" t="s">
        <v>62</v>
      </c>
      <c r="H87" s="7">
        <v>0.1</v>
      </c>
      <c r="I87" s="4">
        <f>I$84*H87</f>
        <v>15318</v>
      </c>
      <c r="J87" s="5"/>
      <c r="K87" s="4">
        <v>50000</v>
      </c>
      <c r="L87" s="4" t="s">
        <v>61</v>
      </c>
      <c r="M87" s="15" t="s">
        <v>62</v>
      </c>
      <c r="N87" s="45"/>
      <c r="O87" s="42">
        <f>ROUND(I87/K87,3)</f>
        <v>0.306</v>
      </c>
      <c r="P87" s="3"/>
      <c r="Q87" s="3"/>
      <c r="R87" s="3"/>
    </row>
    <row r="88" spans="2:18" s="1" customFormat="1" ht="15" customHeight="1">
      <c r="B88" s="36">
        <f t="shared" si="1"/>
        <v>84</v>
      </c>
      <c r="C88" s="36"/>
      <c r="D88" s="1" t="s">
        <v>59</v>
      </c>
      <c r="H88" s="7">
        <v>0.12</v>
      </c>
      <c r="I88" s="4">
        <f>I$84*H88</f>
        <v>18381.6</v>
      </c>
      <c r="J88" s="5"/>
      <c r="K88" s="4">
        <v>130000</v>
      </c>
      <c r="L88" s="4" t="s">
        <v>61</v>
      </c>
      <c r="M88" s="15" t="s">
        <v>66</v>
      </c>
      <c r="N88" s="45"/>
      <c r="O88" s="42">
        <f>ROUND(I88/K88,3)</f>
        <v>0.141</v>
      </c>
      <c r="P88" s="3"/>
      <c r="Q88" s="3"/>
      <c r="R88" s="3"/>
    </row>
    <row r="89" spans="2:18" s="1" customFormat="1" ht="15" customHeight="1">
      <c r="B89" s="36">
        <f t="shared" si="1"/>
        <v>85</v>
      </c>
      <c r="C89" s="36"/>
      <c r="D89" s="1" t="s">
        <v>60</v>
      </c>
      <c r="H89" s="7">
        <v>0.18</v>
      </c>
      <c r="I89" s="4">
        <f>I$84*H89</f>
        <v>27572.399999999998</v>
      </c>
      <c r="J89" s="5"/>
      <c r="K89" s="4">
        <v>520000</v>
      </c>
      <c r="L89" s="4" t="s">
        <v>61</v>
      </c>
      <c r="M89" s="15" t="s">
        <v>67</v>
      </c>
      <c r="N89" s="45"/>
      <c r="O89" s="42">
        <f>ROUND(I89/K89,3)</f>
        <v>0.053</v>
      </c>
      <c r="P89" s="3"/>
      <c r="Q89" s="3"/>
      <c r="R89" s="3"/>
    </row>
    <row r="90" spans="2:18" s="1" customFormat="1" ht="15" customHeight="1" thickBot="1">
      <c r="B90" s="36">
        <f t="shared" si="1"/>
        <v>86</v>
      </c>
      <c r="C90" s="36"/>
      <c r="H90" s="8">
        <f>SUM(H86:H89)</f>
        <v>1</v>
      </c>
      <c r="I90" s="18">
        <f>SUM(I86:I89)</f>
        <v>153180</v>
      </c>
      <c r="J90" s="5"/>
      <c r="K90" s="13">
        <f>SUM(K86:K89)</f>
        <v>1450000</v>
      </c>
      <c r="L90" s="13" t="s">
        <v>61</v>
      </c>
      <c r="M90" s="15"/>
      <c r="N90" s="45"/>
      <c r="O90" s="3"/>
      <c r="P90" s="3"/>
      <c r="Q90" s="3"/>
      <c r="R90" s="3"/>
    </row>
    <row r="91" spans="2:18" s="1" customFormat="1" ht="15" customHeight="1" thickTop="1">
      <c r="B91" s="36">
        <f t="shared" si="1"/>
        <v>87</v>
      </c>
      <c r="C91" s="36"/>
      <c r="I91" s="5"/>
      <c r="J91" s="5"/>
      <c r="K91" s="3"/>
      <c r="L91" s="3"/>
      <c r="M91" s="3"/>
      <c r="N91" s="44"/>
      <c r="O91" s="3"/>
      <c r="P91" s="3"/>
      <c r="Q91" s="3"/>
      <c r="R91" s="3"/>
    </row>
    <row r="92" spans="2:18" s="1" customFormat="1" ht="15" customHeight="1">
      <c r="B92" s="36">
        <f t="shared" si="1"/>
        <v>88</v>
      </c>
      <c r="C92" s="36"/>
      <c r="D92" s="14" t="s">
        <v>146</v>
      </c>
      <c r="E92" s="14"/>
      <c r="F92" s="14"/>
      <c r="G92" s="14"/>
      <c r="I92" s="5"/>
      <c r="J92" s="5"/>
      <c r="K92" s="3"/>
      <c r="L92" s="3"/>
      <c r="M92" s="3"/>
      <c r="N92" s="44"/>
      <c r="O92" s="3"/>
      <c r="P92" s="3"/>
      <c r="Q92" s="3"/>
      <c r="R92" s="3"/>
    </row>
    <row r="93" spans="2:18" s="1" customFormat="1" ht="15" customHeight="1">
      <c r="B93" s="36">
        <f t="shared" si="1"/>
        <v>89</v>
      </c>
      <c r="C93" s="36"/>
      <c r="D93" s="1" t="s">
        <v>71</v>
      </c>
      <c r="I93" s="46" t="s">
        <v>77</v>
      </c>
      <c r="J93" s="47">
        <f>B73</f>
        <v>69</v>
      </c>
      <c r="K93" s="4">
        <f>J73</f>
        <v>280880</v>
      </c>
      <c r="L93" s="4" t="s">
        <v>61</v>
      </c>
      <c r="M93" s="3"/>
      <c r="N93" s="44"/>
      <c r="O93" s="3"/>
      <c r="P93" s="3"/>
      <c r="Q93" s="3"/>
      <c r="R93" s="3"/>
    </row>
    <row r="94" spans="2:18" s="1" customFormat="1" ht="15" customHeight="1">
      <c r="B94" s="36">
        <f t="shared" si="1"/>
        <v>90</v>
      </c>
      <c r="C94" s="36"/>
      <c r="D94" s="1" t="s">
        <v>95</v>
      </c>
      <c r="I94" s="46" t="s">
        <v>77</v>
      </c>
      <c r="J94" s="47">
        <f>B78</f>
        <v>74</v>
      </c>
      <c r="K94" s="17">
        <f>K78</f>
        <v>430080</v>
      </c>
      <c r="L94" s="4" t="s">
        <v>61</v>
      </c>
      <c r="M94" s="3"/>
      <c r="N94" s="44"/>
      <c r="O94" s="3"/>
      <c r="P94" s="3"/>
      <c r="Q94" s="3"/>
      <c r="R94" s="3"/>
    </row>
    <row r="95" spans="2:18" s="1" customFormat="1" ht="15" customHeight="1">
      <c r="B95" s="36">
        <f t="shared" si="1"/>
        <v>91</v>
      </c>
      <c r="C95" s="36"/>
      <c r="D95" s="1" t="s">
        <v>97</v>
      </c>
      <c r="I95" s="46" t="s">
        <v>77</v>
      </c>
      <c r="J95" s="47">
        <f>B90</f>
        <v>86</v>
      </c>
      <c r="K95" s="17">
        <f>I90</f>
        <v>153180</v>
      </c>
      <c r="L95" s="4" t="s">
        <v>61</v>
      </c>
      <c r="M95" s="3"/>
      <c r="N95" s="44"/>
      <c r="O95" s="3"/>
      <c r="P95" s="3"/>
      <c r="Q95" s="3"/>
      <c r="R95" s="3"/>
    </row>
    <row r="96" spans="2:18" s="1" customFormat="1" ht="15" customHeight="1">
      <c r="B96" s="36">
        <f t="shared" si="1"/>
        <v>92</v>
      </c>
      <c r="C96" s="36"/>
      <c r="D96" s="1" t="s">
        <v>96</v>
      </c>
      <c r="I96" s="46" t="s">
        <v>77</v>
      </c>
      <c r="J96" s="47">
        <f>B90</f>
        <v>86</v>
      </c>
      <c r="K96" s="17">
        <f>K90</f>
        <v>1450000</v>
      </c>
      <c r="L96" s="4" t="s">
        <v>61</v>
      </c>
      <c r="M96" s="3"/>
      <c r="N96" s="44"/>
      <c r="O96" s="3"/>
      <c r="P96" s="3"/>
      <c r="Q96" s="3"/>
      <c r="R96" s="3"/>
    </row>
    <row r="97" spans="2:18" s="1" customFormat="1" ht="15" customHeight="1">
      <c r="B97" s="36">
        <f t="shared" si="1"/>
        <v>93</v>
      </c>
      <c r="C97" s="36"/>
      <c r="K97" s="17"/>
      <c r="L97" s="4"/>
      <c r="M97" s="3"/>
      <c r="N97" s="44"/>
      <c r="O97" s="3"/>
      <c r="P97" s="3"/>
      <c r="Q97" s="3"/>
      <c r="R97" s="3"/>
    </row>
    <row r="98" spans="2:18" s="1" customFormat="1" ht="15" customHeight="1" thickBot="1">
      <c r="B98" s="36">
        <f t="shared" si="1"/>
        <v>94</v>
      </c>
      <c r="C98" s="36"/>
      <c r="D98" s="37" t="s">
        <v>147</v>
      </c>
      <c r="E98" s="37"/>
      <c r="F98" s="37"/>
      <c r="G98" s="37"/>
      <c r="H98" s="38"/>
      <c r="I98" s="39"/>
      <c r="J98" s="39"/>
      <c r="K98" s="21">
        <f>SUM(K93:K96)</f>
        <v>2314140</v>
      </c>
      <c r="L98" s="21" t="s">
        <v>61</v>
      </c>
      <c r="M98" s="3"/>
      <c r="N98" s="44"/>
      <c r="O98" s="3"/>
      <c r="P98" s="3"/>
      <c r="Q98" s="3"/>
      <c r="R98" s="3"/>
    </row>
    <row r="99" spans="2:18" s="1" customFormat="1" ht="15" customHeight="1" thickTop="1">
      <c r="B99" s="36">
        <f t="shared" si="1"/>
        <v>95</v>
      </c>
      <c r="C99" s="36"/>
      <c r="I99" s="5"/>
      <c r="J99" s="5"/>
      <c r="K99" s="3"/>
      <c r="L99" s="3"/>
      <c r="M99" s="3"/>
      <c r="N99" s="44"/>
      <c r="O99" s="3"/>
      <c r="P99" s="3"/>
      <c r="Q99" s="3"/>
      <c r="R99" s="3"/>
    </row>
    <row r="100" spans="2:18" s="1" customFormat="1" ht="15" customHeight="1">
      <c r="B100" s="36">
        <f t="shared" si="1"/>
        <v>96</v>
      </c>
      <c r="C100" s="36"/>
      <c r="D100" s="2" t="s">
        <v>6</v>
      </c>
      <c r="E100" s="2"/>
      <c r="F100" s="2"/>
      <c r="G100" s="2"/>
      <c r="I100" s="3"/>
      <c r="J100" s="3"/>
      <c r="L100" s="11"/>
      <c r="M100" s="3"/>
      <c r="N100" s="44"/>
      <c r="O100" s="3"/>
      <c r="P100" s="3"/>
      <c r="Q100" s="3"/>
      <c r="R100" s="3"/>
    </row>
    <row r="101" spans="2:18" s="1" customFormat="1" ht="15" customHeight="1">
      <c r="B101" s="36">
        <f t="shared" si="1"/>
        <v>97</v>
      </c>
      <c r="C101" s="36"/>
      <c r="D101" s="1" t="s">
        <v>30</v>
      </c>
      <c r="I101" s="4">
        <v>78000</v>
      </c>
      <c r="J101" s="3"/>
      <c r="L101" s="3"/>
      <c r="M101" s="3"/>
      <c r="N101" s="44"/>
      <c r="O101" s="3"/>
      <c r="P101" s="3"/>
      <c r="Q101" s="3"/>
      <c r="R101" s="3"/>
    </row>
    <row r="102" spans="2:18" s="1" customFormat="1" ht="15" customHeight="1">
      <c r="B102" s="36">
        <f t="shared" si="1"/>
        <v>98</v>
      </c>
      <c r="C102" s="36"/>
      <c r="D102" s="1" t="s">
        <v>64</v>
      </c>
      <c r="I102" s="4">
        <v>57600</v>
      </c>
      <c r="J102" s="3"/>
      <c r="L102" s="3"/>
      <c r="M102" s="3"/>
      <c r="N102" s="44"/>
      <c r="O102" s="3"/>
      <c r="P102" s="3"/>
      <c r="Q102" s="3"/>
      <c r="R102" s="3"/>
    </row>
    <row r="103" spans="2:18" s="1" customFormat="1" ht="15" customHeight="1">
      <c r="B103" s="36">
        <f t="shared" si="1"/>
        <v>99</v>
      </c>
      <c r="C103" s="36"/>
      <c r="D103" s="1" t="s">
        <v>29</v>
      </c>
      <c r="I103" s="4">
        <v>51600</v>
      </c>
      <c r="K103" s="53" t="s">
        <v>89</v>
      </c>
      <c r="L103" s="3"/>
      <c r="M103" s="3"/>
      <c r="N103" s="44"/>
      <c r="O103" s="3"/>
      <c r="P103" s="3"/>
      <c r="Q103" s="3"/>
      <c r="R103" s="3"/>
    </row>
    <row r="104" spans="2:18" s="1" customFormat="1" ht="15" customHeight="1">
      <c r="B104" s="36">
        <f t="shared" si="1"/>
        <v>100</v>
      </c>
      <c r="C104" s="36"/>
      <c r="D104" s="1" t="s">
        <v>31</v>
      </c>
      <c r="I104" s="4">
        <v>37200</v>
      </c>
      <c r="J104" s="3"/>
      <c r="L104" s="3"/>
      <c r="M104" s="3"/>
      <c r="N104" s="44"/>
      <c r="O104" s="3"/>
      <c r="P104" s="3"/>
      <c r="Q104" s="3"/>
      <c r="R104" s="3"/>
    </row>
    <row r="105" spans="2:18" s="1" customFormat="1" ht="15" customHeight="1">
      <c r="B105" s="36">
        <f t="shared" si="1"/>
        <v>101</v>
      </c>
      <c r="C105" s="36"/>
      <c r="D105" s="1" t="s">
        <v>28</v>
      </c>
      <c r="I105" s="4">
        <v>33660</v>
      </c>
      <c r="J105" s="3"/>
      <c r="L105" s="3"/>
      <c r="M105" s="3"/>
      <c r="N105" s="44"/>
      <c r="O105" s="3"/>
      <c r="P105" s="3"/>
      <c r="Q105" s="3"/>
      <c r="R105" s="3"/>
    </row>
    <row r="106" spans="2:18" s="1" customFormat="1" ht="15" customHeight="1">
      <c r="B106" s="36">
        <f t="shared" si="1"/>
        <v>102</v>
      </c>
      <c r="C106" s="36"/>
      <c r="D106" s="1" t="s">
        <v>7</v>
      </c>
      <c r="I106" s="4">
        <v>5500</v>
      </c>
      <c r="J106" s="3"/>
      <c r="L106" s="3"/>
      <c r="M106" s="3"/>
      <c r="N106" s="44"/>
      <c r="O106" s="3"/>
      <c r="P106" s="3"/>
      <c r="Q106" s="3"/>
      <c r="R106" s="3"/>
    </row>
    <row r="107" spans="2:18" s="1" customFormat="1" ht="15" customHeight="1">
      <c r="B107" s="36">
        <f t="shared" si="1"/>
        <v>103</v>
      </c>
      <c r="C107" s="36"/>
      <c r="D107" s="1" t="s">
        <v>35</v>
      </c>
      <c r="I107" s="4">
        <v>1200</v>
      </c>
      <c r="J107" s="3"/>
      <c r="L107" s="3"/>
      <c r="M107" s="3"/>
      <c r="N107" s="44"/>
      <c r="O107" s="3"/>
      <c r="P107" s="3"/>
      <c r="Q107" s="3"/>
      <c r="R107" s="3"/>
    </row>
    <row r="108" spans="2:18" s="1" customFormat="1" ht="15" customHeight="1">
      <c r="B108" s="36">
        <f t="shared" si="1"/>
        <v>104</v>
      </c>
      <c r="C108" s="36"/>
      <c r="D108" s="1" t="s">
        <v>12</v>
      </c>
      <c r="I108" s="4">
        <v>3600</v>
      </c>
      <c r="J108" s="3"/>
      <c r="L108" s="3"/>
      <c r="M108" s="3"/>
      <c r="N108" s="44"/>
      <c r="O108" s="3"/>
      <c r="P108" s="3"/>
      <c r="Q108" s="3"/>
      <c r="R108" s="3"/>
    </row>
    <row r="109" spans="2:18" s="1" customFormat="1" ht="15" customHeight="1">
      <c r="B109" s="36">
        <f t="shared" si="1"/>
        <v>105</v>
      </c>
      <c r="C109" s="36"/>
      <c r="D109" s="1" t="s">
        <v>15</v>
      </c>
      <c r="I109" s="4">
        <v>2500</v>
      </c>
      <c r="J109" s="3"/>
      <c r="L109" s="3"/>
      <c r="M109" s="3"/>
      <c r="N109" s="44"/>
      <c r="O109" s="3"/>
      <c r="P109" s="3"/>
      <c r="Q109" s="3"/>
      <c r="R109" s="3"/>
    </row>
    <row r="110" spans="2:18" s="1" customFormat="1" ht="15" customHeight="1">
      <c r="B110" s="36">
        <f t="shared" si="1"/>
        <v>106</v>
      </c>
      <c r="C110" s="36"/>
      <c r="D110" s="1" t="s">
        <v>32</v>
      </c>
      <c r="I110" s="4">
        <v>800</v>
      </c>
      <c r="J110" s="5"/>
      <c r="L110" s="3"/>
      <c r="M110" s="3"/>
      <c r="N110" s="44"/>
      <c r="O110" s="3"/>
      <c r="P110" s="3"/>
      <c r="Q110" s="3"/>
      <c r="R110" s="3"/>
    </row>
    <row r="111" spans="2:18" s="1" customFormat="1" ht="15" customHeight="1">
      <c r="B111" s="36">
        <f t="shared" si="1"/>
        <v>107</v>
      </c>
      <c r="C111" s="36"/>
      <c r="D111" s="1" t="s">
        <v>33</v>
      </c>
      <c r="I111" s="4">
        <v>1700</v>
      </c>
      <c r="J111" s="3"/>
      <c r="L111" s="3"/>
      <c r="M111" s="3"/>
      <c r="N111" s="44"/>
      <c r="O111" s="3"/>
      <c r="P111" s="3"/>
      <c r="Q111" s="3"/>
      <c r="R111" s="3"/>
    </row>
    <row r="112" spans="2:18" s="1" customFormat="1" ht="15" customHeight="1" thickBot="1">
      <c r="B112" s="36">
        <f t="shared" si="1"/>
        <v>108</v>
      </c>
      <c r="C112" s="36"/>
      <c r="I112" s="18">
        <f>SUM(I101:I111)</f>
        <v>273360</v>
      </c>
      <c r="J112" s="41">
        <f>I112/K98</f>
        <v>0.11812595607871607</v>
      </c>
      <c r="K112" s="43" t="s">
        <v>83</v>
      </c>
      <c r="M112" s="3"/>
      <c r="N112" s="44"/>
      <c r="O112" s="3"/>
      <c r="P112" s="3"/>
      <c r="Q112" s="3"/>
      <c r="R112" s="3"/>
    </row>
    <row r="113" spans="2:18" s="1" customFormat="1" ht="15" customHeight="1" thickTop="1">
      <c r="B113" s="36">
        <f t="shared" si="1"/>
        <v>109</v>
      </c>
      <c r="C113" s="36"/>
      <c r="K113" s="3"/>
      <c r="L113" s="3"/>
      <c r="M113" s="3"/>
      <c r="N113" s="44"/>
      <c r="O113" s="3"/>
      <c r="P113" s="3"/>
      <c r="Q113" s="3"/>
      <c r="R113" s="3"/>
    </row>
    <row r="114" spans="2:18" s="1" customFormat="1" ht="15" customHeight="1" thickBot="1">
      <c r="B114" s="36">
        <f t="shared" si="1"/>
        <v>110</v>
      </c>
      <c r="C114" s="36"/>
      <c r="D114" s="37" t="s">
        <v>98</v>
      </c>
      <c r="E114" s="37"/>
      <c r="F114" s="37"/>
      <c r="G114" s="37"/>
      <c r="H114" s="48">
        <f>B98</f>
        <v>94</v>
      </c>
      <c r="I114" s="49" t="s">
        <v>99</v>
      </c>
      <c r="J114" s="48">
        <f>B112</f>
        <v>108</v>
      </c>
      <c r="K114" s="21">
        <f>I112+K98</f>
        <v>2587500</v>
      </c>
      <c r="L114" s="21" t="s">
        <v>61</v>
      </c>
      <c r="M114" s="3"/>
      <c r="N114" s="44"/>
      <c r="O114" s="3"/>
      <c r="P114" s="3"/>
      <c r="Q114" s="3"/>
      <c r="R114" s="3"/>
    </row>
    <row r="115" spans="14:18" s="1" customFormat="1" ht="15" customHeight="1" thickTop="1">
      <c r="N115" s="44"/>
      <c r="O115" s="3"/>
      <c r="P115" s="3"/>
      <c r="Q115" s="3"/>
      <c r="R115" s="3"/>
    </row>
    <row r="116" spans="14:18" s="1" customFormat="1" ht="15" customHeight="1">
      <c r="N116" s="44"/>
      <c r="O116" s="3"/>
      <c r="P116" s="3"/>
      <c r="Q116" s="3"/>
      <c r="R116" s="3"/>
    </row>
    <row r="117" s="1" customFormat="1" ht="15" customHeight="1">
      <c r="N117" s="23"/>
    </row>
    <row r="118" s="1" customFormat="1" ht="15" customHeight="1">
      <c r="N118" s="23"/>
    </row>
    <row r="119" s="1" customFormat="1" ht="15" customHeight="1">
      <c r="N119" s="23"/>
    </row>
    <row r="120" s="1" customFormat="1" ht="15" customHeight="1">
      <c r="N120" s="23"/>
    </row>
    <row r="121" s="1" customFormat="1" ht="15" customHeight="1">
      <c r="N121" s="23"/>
    </row>
    <row r="122" s="1" customFormat="1" ht="15" customHeight="1">
      <c r="N122" s="23"/>
    </row>
    <row r="123" s="1" customFormat="1" ht="15" customHeight="1">
      <c r="N123" s="23"/>
    </row>
    <row r="124" s="1" customFormat="1" ht="15" customHeight="1">
      <c r="N124" s="23"/>
    </row>
    <row r="125" s="1" customFormat="1" ht="15" customHeight="1">
      <c r="N125" s="23"/>
    </row>
    <row r="126" s="1" customFormat="1" ht="15" customHeight="1">
      <c r="N126" s="23"/>
    </row>
    <row r="127" s="1" customFormat="1" ht="15" customHeight="1">
      <c r="N127" s="23"/>
    </row>
    <row r="128" s="1" customFormat="1" ht="15" customHeight="1">
      <c r="N128" s="23"/>
    </row>
    <row r="129" s="1" customFormat="1" ht="15" customHeight="1">
      <c r="N129" s="23"/>
    </row>
    <row r="130" s="1" customFormat="1" ht="15" customHeight="1">
      <c r="N130" s="23"/>
    </row>
    <row r="131" s="1" customFormat="1" ht="15" customHeight="1">
      <c r="N131" s="23"/>
    </row>
    <row r="132" s="1" customFormat="1" ht="15" customHeight="1">
      <c r="N132" s="23"/>
    </row>
    <row r="133" s="1" customFormat="1" ht="15" customHeight="1">
      <c r="N133" s="23"/>
    </row>
    <row r="134" s="1" customFormat="1" ht="15" customHeight="1">
      <c r="N134" s="23"/>
    </row>
    <row r="135" s="1" customFormat="1" ht="15" customHeight="1">
      <c r="N135" s="23"/>
    </row>
    <row r="136" s="1" customFormat="1" ht="15" customHeight="1">
      <c r="N136" s="23"/>
    </row>
    <row r="137" s="1" customFormat="1" ht="15" customHeight="1">
      <c r="N137" s="23"/>
    </row>
    <row r="138" s="1" customFormat="1" ht="15" customHeight="1">
      <c r="N138" s="23"/>
    </row>
    <row r="139" s="1" customFormat="1" ht="15" customHeight="1">
      <c r="N139" s="23"/>
    </row>
    <row r="140" s="1" customFormat="1" ht="15" customHeight="1">
      <c r="N140" s="23"/>
    </row>
    <row r="141" s="1" customFormat="1" ht="15" customHeight="1">
      <c r="N141" s="23"/>
    </row>
    <row r="142" s="1" customFormat="1" ht="15" customHeight="1">
      <c r="N142" s="23"/>
    </row>
    <row r="143" s="1" customFormat="1" ht="15" customHeight="1">
      <c r="N143" s="23"/>
    </row>
    <row r="144" s="1" customFormat="1" ht="15" customHeight="1">
      <c r="N144" s="23"/>
    </row>
    <row r="145" s="1" customFormat="1" ht="15" customHeight="1">
      <c r="N145" s="23"/>
    </row>
    <row r="146" s="1" customFormat="1" ht="15" customHeight="1">
      <c r="N146" s="23"/>
    </row>
    <row r="147" s="1" customFormat="1" ht="15" customHeight="1">
      <c r="N147" s="23"/>
    </row>
    <row r="148" s="1" customFormat="1" ht="15" customHeight="1">
      <c r="N148" s="23"/>
    </row>
    <row r="149" s="1" customFormat="1" ht="15" customHeight="1">
      <c r="N149" s="23"/>
    </row>
    <row r="150" s="1" customFormat="1" ht="15" customHeight="1">
      <c r="N150" s="23"/>
    </row>
    <row r="151" s="1" customFormat="1" ht="15" customHeight="1">
      <c r="N151" s="23"/>
    </row>
    <row r="152" s="1" customFormat="1" ht="15" customHeight="1">
      <c r="N152" s="23"/>
    </row>
    <row r="153" spans="1:13" ht="15" customHeight="1">
      <c r="A153" s="1"/>
      <c r="B153" s="1"/>
      <c r="C153" s="1"/>
      <c r="D153" s="1"/>
      <c r="E153" s="1"/>
      <c r="F153" s="1"/>
      <c r="G153" s="1"/>
      <c r="H153" s="1"/>
      <c r="I153" s="1"/>
      <c r="J153" s="1"/>
      <c r="K153" s="1"/>
      <c r="L153" s="1"/>
      <c r="M153" s="1"/>
    </row>
    <row r="154" spans="1:13" ht="15" customHeight="1">
      <c r="A154" s="1"/>
      <c r="B154" s="1"/>
      <c r="C154" s="1"/>
      <c r="D154" s="1"/>
      <c r="E154" s="1"/>
      <c r="F154" s="1"/>
      <c r="G154" s="1"/>
      <c r="H154" s="1"/>
      <c r="I154" s="1"/>
      <c r="J154" s="1"/>
      <c r="K154" s="1"/>
      <c r="L154" s="1"/>
      <c r="M154" s="1"/>
    </row>
    <row r="155" spans="1:13" ht="15" customHeight="1">
      <c r="A155" s="1"/>
      <c r="B155" s="1"/>
      <c r="C155" s="1"/>
      <c r="D155" s="1"/>
      <c r="E155" s="1"/>
      <c r="F155" s="1"/>
      <c r="G155" s="1"/>
      <c r="H155" s="1"/>
      <c r="I155" s="1"/>
      <c r="J155" s="1"/>
      <c r="K155" s="1"/>
      <c r="L155" s="1"/>
      <c r="M155" s="1"/>
    </row>
    <row r="156" spans="1:13" ht="15" customHeight="1">
      <c r="A156" s="1"/>
      <c r="B156" s="1"/>
      <c r="C156" s="1"/>
      <c r="D156" s="1"/>
      <c r="E156" s="1"/>
      <c r="F156" s="1"/>
      <c r="G156" s="1"/>
      <c r="H156" s="1"/>
      <c r="I156" s="1"/>
      <c r="J156" s="1"/>
      <c r="K156" s="1"/>
      <c r="L156" s="1"/>
      <c r="M156" s="1"/>
    </row>
    <row r="157" spans="1:13" ht="15" customHeight="1">
      <c r="A157" s="1"/>
      <c r="B157" s="1"/>
      <c r="C157" s="1"/>
      <c r="D157" s="1"/>
      <c r="E157" s="1"/>
      <c r="F157" s="1"/>
      <c r="G157" s="1"/>
      <c r="H157" s="1"/>
      <c r="I157" s="1"/>
      <c r="J157" s="1"/>
      <c r="K157" s="1"/>
      <c r="L157" s="1"/>
      <c r="M157" s="1"/>
    </row>
    <row r="158" spans="1:13" ht="15" customHeight="1">
      <c r="A158" s="1"/>
      <c r="B158" s="1"/>
      <c r="C158" s="1"/>
      <c r="D158" s="1"/>
      <c r="E158" s="1"/>
      <c r="F158" s="1"/>
      <c r="G158" s="1"/>
      <c r="H158" s="1"/>
      <c r="I158" s="1"/>
      <c r="J158" s="1"/>
      <c r="K158" s="1"/>
      <c r="L158" s="1"/>
      <c r="M158" s="1"/>
    </row>
    <row r="159" spans="1:13" ht="15" customHeight="1">
      <c r="A159" s="1"/>
      <c r="B159" s="1"/>
      <c r="C159" s="1"/>
      <c r="D159" s="1"/>
      <c r="E159" s="1"/>
      <c r="F159" s="1"/>
      <c r="G159" s="1"/>
      <c r="H159" s="1"/>
      <c r="I159" s="1"/>
      <c r="J159" s="1"/>
      <c r="K159" s="1"/>
      <c r="L159" s="1"/>
      <c r="M159" s="1"/>
    </row>
    <row r="160" spans="1:13" ht="15" customHeight="1">
      <c r="A160" s="1"/>
      <c r="B160" s="1"/>
      <c r="C160" s="1"/>
      <c r="D160" s="1"/>
      <c r="E160" s="1"/>
      <c r="F160" s="1"/>
      <c r="G160" s="1"/>
      <c r="H160" s="1"/>
      <c r="I160" s="1"/>
      <c r="J160" s="1"/>
      <c r="K160" s="1"/>
      <c r="L160" s="1"/>
      <c r="M160" s="1"/>
    </row>
    <row r="161" spans="1:13" ht="15" customHeight="1">
      <c r="A161" s="1"/>
      <c r="B161" s="1"/>
      <c r="C161" s="1"/>
      <c r="D161" s="1"/>
      <c r="E161" s="1"/>
      <c r="F161" s="1"/>
      <c r="G161" s="1"/>
      <c r="H161" s="1"/>
      <c r="I161" s="1"/>
      <c r="J161" s="1"/>
      <c r="K161" s="1"/>
      <c r="L161" s="1"/>
      <c r="M161" s="1"/>
    </row>
    <row r="162" spans="1:13" ht="15" customHeight="1">
      <c r="A162" s="1"/>
      <c r="B162" s="1"/>
      <c r="C162" s="1"/>
      <c r="D162" s="1"/>
      <c r="E162" s="1"/>
      <c r="F162" s="1"/>
      <c r="G162" s="1"/>
      <c r="H162" s="1"/>
      <c r="I162" s="1"/>
      <c r="J162" s="1"/>
      <c r="K162" s="1"/>
      <c r="L162" s="1"/>
      <c r="M162" s="1"/>
    </row>
    <row r="163" spans="1:13" ht="15" customHeight="1">
      <c r="A163" s="1"/>
      <c r="B163" s="1"/>
      <c r="C163" s="1"/>
      <c r="D163" s="1"/>
      <c r="E163" s="1"/>
      <c r="F163" s="1"/>
      <c r="G163" s="1"/>
      <c r="H163" s="1"/>
      <c r="I163" s="1"/>
      <c r="J163" s="1"/>
      <c r="K163" s="1"/>
      <c r="L163" s="1"/>
      <c r="M163" s="1"/>
    </row>
    <row r="164" spans="1:13" ht="15" customHeight="1">
      <c r="A164" s="1"/>
      <c r="B164" s="1"/>
      <c r="C164" s="1"/>
      <c r="D164" s="1"/>
      <c r="E164" s="1"/>
      <c r="F164" s="1"/>
      <c r="G164" s="1"/>
      <c r="H164" s="1"/>
      <c r="I164" s="1"/>
      <c r="J164" s="1"/>
      <c r="K164" s="1"/>
      <c r="L164" s="1"/>
      <c r="M164" s="1"/>
    </row>
    <row r="165" spans="1:13" ht="15" customHeight="1">
      <c r="A165" s="1"/>
      <c r="B165" s="1"/>
      <c r="C165" s="1"/>
      <c r="D165" s="1"/>
      <c r="E165" s="1"/>
      <c r="F165" s="1"/>
      <c r="G165" s="1"/>
      <c r="H165" s="1"/>
      <c r="I165" s="1"/>
      <c r="J165" s="1"/>
      <c r="K165" s="1"/>
      <c r="L165" s="1"/>
      <c r="M165" s="1"/>
    </row>
    <row r="166" spans="1:13" ht="15" customHeight="1">
      <c r="A166" s="1"/>
      <c r="B166" s="1"/>
      <c r="C166" s="1"/>
      <c r="D166" s="1"/>
      <c r="E166" s="1"/>
      <c r="F166" s="1"/>
      <c r="G166" s="1"/>
      <c r="H166" s="1"/>
      <c r="I166" s="1"/>
      <c r="J166" s="1"/>
      <c r="K166" s="1"/>
      <c r="L166" s="1"/>
      <c r="M166" s="1"/>
    </row>
    <row r="167" spans="1:13" ht="15" customHeight="1">
      <c r="A167" s="1"/>
      <c r="B167" s="1"/>
      <c r="C167" s="1"/>
      <c r="D167" s="1"/>
      <c r="E167" s="1"/>
      <c r="F167" s="1"/>
      <c r="G167" s="1"/>
      <c r="H167" s="1"/>
      <c r="I167" s="1"/>
      <c r="J167" s="1"/>
      <c r="K167" s="1"/>
      <c r="L167" s="1"/>
      <c r="M167" s="1"/>
    </row>
    <row r="168" spans="1:13" ht="15" customHeight="1">
      <c r="A168" s="1"/>
      <c r="B168" s="1"/>
      <c r="C168" s="1"/>
      <c r="D168" s="1"/>
      <c r="E168" s="1"/>
      <c r="F168" s="1"/>
      <c r="G168" s="1"/>
      <c r="H168" s="1"/>
      <c r="I168" s="1"/>
      <c r="J168" s="1"/>
      <c r="K168" s="1"/>
      <c r="L168" s="1"/>
      <c r="M168" s="1"/>
    </row>
    <row r="169" spans="1:13" ht="15" customHeight="1">
      <c r="A169" s="1"/>
      <c r="B169" s="1"/>
      <c r="C169" s="1"/>
      <c r="D169" s="1"/>
      <c r="E169" s="1"/>
      <c r="F169" s="1"/>
      <c r="G169" s="1"/>
      <c r="H169" s="1"/>
      <c r="I169" s="1"/>
      <c r="J169" s="1"/>
      <c r="K169" s="1"/>
      <c r="L169" s="1"/>
      <c r="M169" s="1"/>
    </row>
    <row r="170" spans="1:13" ht="15" customHeight="1">
      <c r="A170" s="1"/>
      <c r="B170" s="1"/>
      <c r="C170" s="1"/>
      <c r="D170" s="1"/>
      <c r="E170" s="1"/>
      <c r="F170" s="1"/>
      <c r="G170" s="1"/>
      <c r="H170" s="1"/>
      <c r="I170" s="1"/>
      <c r="J170" s="1"/>
      <c r="K170" s="1"/>
      <c r="L170" s="1"/>
      <c r="M170" s="1"/>
    </row>
    <row r="171" spans="1:13" ht="15" customHeight="1">
      <c r="A171" s="1"/>
      <c r="B171" s="1"/>
      <c r="C171" s="1"/>
      <c r="D171" s="1"/>
      <c r="E171" s="1"/>
      <c r="F171" s="1"/>
      <c r="G171" s="1"/>
      <c r="H171" s="1"/>
      <c r="I171" s="1"/>
      <c r="J171" s="1"/>
      <c r="K171" s="1"/>
      <c r="L171" s="1"/>
      <c r="M171" s="1"/>
    </row>
    <row r="172" spans="1:13" ht="15" customHeight="1">
      <c r="A172" s="1"/>
      <c r="B172" s="1"/>
      <c r="C172" s="1"/>
      <c r="D172" s="1"/>
      <c r="E172" s="1"/>
      <c r="F172" s="1"/>
      <c r="G172" s="1"/>
      <c r="H172" s="1"/>
      <c r="I172" s="1"/>
      <c r="J172" s="1"/>
      <c r="K172" s="1"/>
      <c r="L172" s="1"/>
      <c r="M172" s="1"/>
    </row>
    <row r="173" spans="2:13" ht="15" customHeight="1">
      <c r="B173" s="1"/>
      <c r="C173" s="1"/>
      <c r="D173" s="1"/>
      <c r="E173" s="1"/>
      <c r="F173" s="1"/>
      <c r="G173" s="1"/>
      <c r="H173" s="1"/>
      <c r="I173" s="1"/>
      <c r="J173" s="1"/>
      <c r="K173" s="1"/>
      <c r="L173" s="1"/>
      <c r="M173" s="1"/>
    </row>
    <row r="174" spans="2:13" ht="15" customHeight="1">
      <c r="B174" s="1"/>
      <c r="C174" s="1"/>
      <c r="D174" s="1"/>
      <c r="E174" s="1"/>
      <c r="F174" s="1"/>
      <c r="G174" s="1"/>
      <c r="H174" s="1"/>
      <c r="I174" s="1"/>
      <c r="J174" s="1"/>
      <c r="K174" s="1"/>
      <c r="L174" s="1"/>
      <c r="M174" s="1"/>
    </row>
    <row r="175" spans="2:13" ht="15" customHeight="1">
      <c r="B175" s="1"/>
      <c r="C175" s="1"/>
      <c r="D175" s="1"/>
      <c r="E175" s="1"/>
      <c r="F175" s="1"/>
      <c r="G175" s="1"/>
      <c r="H175" s="1"/>
      <c r="I175" s="1"/>
      <c r="J175" s="1"/>
      <c r="K175" s="1"/>
      <c r="L175" s="1"/>
      <c r="M175" s="1"/>
    </row>
    <row r="176" spans="2:13" ht="15" customHeight="1">
      <c r="B176" s="1"/>
      <c r="C176" s="1"/>
      <c r="D176" s="1"/>
      <c r="E176" s="1"/>
      <c r="F176" s="1"/>
      <c r="G176" s="1"/>
      <c r="H176" s="1"/>
      <c r="I176" s="1"/>
      <c r="J176" s="1"/>
      <c r="K176" s="1"/>
      <c r="L176" s="1"/>
      <c r="M176" s="1"/>
    </row>
    <row r="177" spans="2:13" ht="15" customHeight="1">
      <c r="B177" s="1"/>
      <c r="C177" s="1"/>
      <c r="D177" s="1"/>
      <c r="E177" s="1"/>
      <c r="F177" s="1"/>
      <c r="G177" s="1"/>
      <c r="H177" s="1"/>
      <c r="I177" s="1"/>
      <c r="J177" s="1"/>
      <c r="K177" s="1"/>
      <c r="L177" s="1"/>
      <c r="M177" s="1"/>
    </row>
    <row r="178" spans="2:13" ht="15" customHeight="1">
      <c r="B178" s="1"/>
      <c r="C178" s="1"/>
      <c r="D178" s="1"/>
      <c r="E178" s="1"/>
      <c r="F178" s="1"/>
      <c r="G178" s="1"/>
      <c r="H178" s="1"/>
      <c r="I178" s="1"/>
      <c r="J178" s="1"/>
      <c r="K178" s="1"/>
      <c r="L178" s="1"/>
      <c r="M178" s="1"/>
    </row>
    <row r="179" spans="2:13" ht="15" customHeight="1">
      <c r="B179" s="1"/>
      <c r="C179" s="1"/>
      <c r="D179" s="1"/>
      <c r="E179" s="1"/>
      <c r="F179" s="1"/>
      <c r="G179" s="1"/>
      <c r="H179" s="1"/>
      <c r="I179" s="1"/>
      <c r="J179" s="1"/>
      <c r="K179" s="1"/>
      <c r="L179" s="1"/>
      <c r="M179" s="1"/>
    </row>
    <row r="180" spans="2:13" ht="15" customHeight="1">
      <c r="B180" s="1"/>
      <c r="C180" s="1"/>
      <c r="D180" s="1"/>
      <c r="E180" s="1"/>
      <c r="F180" s="1"/>
      <c r="G180" s="1"/>
      <c r="H180" s="1"/>
      <c r="I180" s="1"/>
      <c r="J180" s="1"/>
      <c r="K180" s="1"/>
      <c r="L180" s="1"/>
      <c r="M180" s="1"/>
    </row>
    <row r="181" spans="2:13" ht="15" customHeight="1">
      <c r="B181" s="1"/>
      <c r="C181" s="1"/>
      <c r="D181" s="1"/>
      <c r="E181" s="1"/>
      <c r="F181" s="1"/>
      <c r="G181" s="1"/>
      <c r="H181" s="1"/>
      <c r="I181" s="1"/>
      <c r="J181" s="1"/>
      <c r="K181" s="1"/>
      <c r="L181" s="1"/>
      <c r="M181" s="1"/>
    </row>
    <row r="182" spans="2:13" ht="15" customHeight="1">
      <c r="B182" s="1"/>
      <c r="C182" s="1"/>
      <c r="D182" s="1"/>
      <c r="E182" s="1"/>
      <c r="F182" s="1"/>
      <c r="G182" s="1"/>
      <c r="H182" s="1"/>
      <c r="I182" s="1"/>
      <c r="J182" s="1"/>
      <c r="K182" s="1"/>
      <c r="L182" s="1"/>
      <c r="M182" s="1"/>
    </row>
    <row r="183" spans="2:13" ht="15" customHeight="1">
      <c r="B183" s="1"/>
      <c r="C183" s="1"/>
      <c r="D183" s="1"/>
      <c r="E183" s="1"/>
      <c r="F183" s="1"/>
      <c r="G183" s="1"/>
      <c r="H183" s="1"/>
      <c r="I183" s="1"/>
      <c r="J183" s="1"/>
      <c r="K183" s="1"/>
      <c r="L183" s="1"/>
      <c r="M183" s="1"/>
    </row>
    <row r="184" spans="2:13" ht="15" customHeight="1">
      <c r="B184" s="1"/>
      <c r="C184" s="1"/>
      <c r="D184" s="1"/>
      <c r="E184" s="1"/>
      <c r="F184" s="1"/>
      <c r="G184" s="1"/>
      <c r="H184" s="1"/>
      <c r="I184" s="1"/>
      <c r="J184" s="1"/>
      <c r="K184" s="1"/>
      <c r="L184" s="1"/>
      <c r="M184" s="1"/>
    </row>
    <row r="185" spans="2:13" ht="15" customHeight="1">
      <c r="B185" s="1"/>
      <c r="C185" s="1"/>
      <c r="D185" s="1"/>
      <c r="E185" s="1"/>
      <c r="F185" s="1"/>
      <c r="G185" s="1"/>
      <c r="H185" s="1"/>
      <c r="I185" s="1"/>
      <c r="J185" s="1"/>
      <c r="K185" s="1"/>
      <c r="L185" s="1"/>
      <c r="M185" s="1"/>
    </row>
    <row r="186" spans="2:13" ht="15" customHeight="1">
      <c r="B186" s="1"/>
      <c r="C186" s="1"/>
      <c r="D186" s="1"/>
      <c r="E186" s="1"/>
      <c r="F186" s="1"/>
      <c r="G186" s="1"/>
      <c r="H186" s="1"/>
      <c r="I186" s="1"/>
      <c r="J186" s="1"/>
      <c r="K186" s="1"/>
      <c r="L186" s="1"/>
      <c r="M186" s="1"/>
    </row>
    <row r="187" spans="2:13" ht="15" customHeight="1">
      <c r="B187" s="1"/>
      <c r="C187" s="1"/>
      <c r="D187" s="1"/>
      <c r="E187" s="1"/>
      <c r="F187" s="1"/>
      <c r="G187" s="1"/>
      <c r="H187" s="1"/>
      <c r="I187" s="1"/>
      <c r="J187" s="1"/>
      <c r="K187" s="1"/>
      <c r="L187" s="1"/>
      <c r="M187" s="1"/>
    </row>
    <row r="188" spans="2:13" ht="15" customHeight="1">
      <c r="B188" s="1"/>
      <c r="C188" s="1"/>
      <c r="D188" s="1"/>
      <c r="E188" s="1"/>
      <c r="F188" s="1"/>
      <c r="G188" s="1"/>
      <c r="H188" s="1"/>
      <c r="I188" s="1"/>
      <c r="J188" s="1"/>
      <c r="K188" s="1"/>
      <c r="L188" s="1"/>
      <c r="M188" s="1"/>
    </row>
    <row r="189" spans="2:13" ht="15" customHeight="1">
      <c r="B189" s="1"/>
      <c r="C189" s="1"/>
      <c r="D189" s="1"/>
      <c r="E189" s="1"/>
      <c r="F189" s="1"/>
      <c r="G189" s="1"/>
      <c r="H189" s="1"/>
      <c r="I189" s="1"/>
      <c r="J189" s="1"/>
      <c r="K189" s="1"/>
      <c r="L189" s="1"/>
      <c r="M189" s="1"/>
    </row>
    <row r="190" spans="2:13" ht="15" customHeight="1">
      <c r="B190" s="1"/>
      <c r="C190" s="1"/>
      <c r="D190" s="1"/>
      <c r="E190" s="1"/>
      <c r="F190" s="1"/>
      <c r="G190" s="1"/>
      <c r="H190" s="1"/>
      <c r="I190" s="1"/>
      <c r="J190" s="1"/>
      <c r="K190" s="1"/>
      <c r="L190" s="1"/>
      <c r="M190" s="1"/>
    </row>
    <row r="191" spans="2:13" ht="15" customHeight="1">
      <c r="B191" s="1"/>
      <c r="C191" s="1"/>
      <c r="D191" s="1"/>
      <c r="E191" s="1"/>
      <c r="F191" s="1"/>
      <c r="G191" s="1"/>
      <c r="H191" s="1"/>
      <c r="I191" s="1"/>
      <c r="J191" s="1"/>
      <c r="K191" s="1"/>
      <c r="L191" s="1"/>
      <c r="M191" s="1"/>
    </row>
    <row r="192" spans="2:13" ht="15" customHeight="1">
      <c r="B192" s="1"/>
      <c r="C192" s="1"/>
      <c r="D192" s="1"/>
      <c r="E192" s="1"/>
      <c r="F192" s="1"/>
      <c r="G192" s="1"/>
      <c r="H192" s="1"/>
      <c r="I192" s="1"/>
      <c r="J192" s="1"/>
      <c r="K192" s="1"/>
      <c r="L192" s="1"/>
      <c r="M192" s="1"/>
    </row>
    <row r="193" spans="2:13" ht="15" customHeight="1">
      <c r="B193" s="1"/>
      <c r="C193" s="1"/>
      <c r="D193" s="1"/>
      <c r="E193" s="1"/>
      <c r="F193" s="1"/>
      <c r="G193" s="1"/>
      <c r="H193" s="1"/>
      <c r="I193" s="1"/>
      <c r="J193" s="1"/>
      <c r="K193" s="1"/>
      <c r="L193" s="1"/>
      <c r="M193" s="1"/>
    </row>
    <row r="194" spans="2:13" ht="15" customHeight="1">
      <c r="B194" s="1"/>
      <c r="C194" s="1"/>
      <c r="D194" s="1"/>
      <c r="E194" s="1"/>
      <c r="F194" s="1"/>
      <c r="G194" s="1"/>
      <c r="H194" s="1"/>
      <c r="I194" s="1"/>
      <c r="J194" s="1"/>
      <c r="K194" s="1"/>
      <c r="L194" s="1"/>
      <c r="M194" s="1"/>
    </row>
    <row r="195" spans="2:13" ht="15" customHeight="1">
      <c r="B195" s="1"/>
      <c r="C195" s="1"/>
      <c r="D195" s="1"/>
      <c r="E195" s="1"/>
      <c r="F195" s="1"/>
      <c r="G195" s="1"/>
      <c r="H195" s="1"/>
      <c r="I195" s="1"/>
      <c r="J195" s="1"/>
      <c r="K195" s="1"/>
      <c r="L195" s="1"/>
      <c r="M195" s="1"/>
    </row>
    <row r="196" spans="2:13" ht="15" customHeight="1">
      <c r="B196" s="1"/>
      <c r="C196" s="1"/>
      <c r="D196" s="1"/>
      <c r="E196" s="1"/>
      <c r="F196" s="1"/>
      <c r="G196" s="1"/>
      <c r="H196" s="1"/>
      <c r="I196" s="1"/>
      <c r="J196" s="1"/>
      <c r="K196" s="1"/>
      <c r="L196" s="1"/>
      <c r="M196" s="1"/>
    </row>
    <row r="197" spans="2:13" ht="15" customHeight="1">
      <c r="B197" s="1"/>
      <c r="C197" s="1"/>
      <c r="D197" s="1"/>
      <c r="E197" s="1"/>
      <c r="F197" s="1"/>
      <c r="G197" s="1"/>
      <c r="H197" s="1"/>
      <c r="I197" s="1"/>
      <c r="J197" s="1"/>
      <c r="K197" s="1"/>
      <c r="L197" s="1"/>
      <c r="M197" s="1"/>
    </row>
    <row r="198" spans="2:13" ht="15" customHeight="1">
      <c r="B198" s="1"/>
      <c r="C198" s="1"/>
      <c r="D198" s="1"/>
      <c r="E198" s="1"/>
      <c r="F198" s="1"/>
      <c r="G198" s="1"/>
      <c r="H198" s="1"/>
      <c r="I198" s="1"/>
      <c r="J198" s="1"/>
      <c r="K198" s="1"/>
      <c r="L198" s="1"/>
      <c r="M198" s="1"/>
    </row>
    <row r="199" spans="2:13" ht="15" customHeight="1">
      <c r="B199" s="1"/>
      <c r="C199" s="1"/>
      <c r="D199" s="1"/>
      <c r="E199" s="1"/>
      <c r="F199" s="1"/>
      <c r="G199" s="1"/>
      <c r="H199" s="1"/>
      <c r="I199" s="1"/>
      <c r="J199" s="1"/>
      <c r="K199" s="1"/>
      <c r="L199" s="1"/>
      <c r="M199" s="1"/>
    </row>
    <row r="200" spans="2:13" ht="15" customHeight="1">
      <c r="B200" s="1"/>
      <c r="C200" s="1"/>
      <c r="D200" s="1"/>
      <c r="E200" s="1"/>
      <c r="F200" s="1"/>
      <c r="G200" s="1"/>
      <c r="H200" s="1"/>
      <c r="I200" s="1"/>
      <c r="J200" s="1"/>
      <c r="K200" s="1"/>
      <c r="L200" s="1"/>
      <c r="M200" s="1"/>
    </row>
    <row r="201" spans="2:13" ht="15" customHeight="1">
      <c r="B201" s="1"/>
      <c r="C201" s="1"/>
      <c r="D201" s="1"/>
      <c r="E201" s="1"/>
      <c r="F201" s="1"/>
      <c r="G201" s="1"/>
      <c r="H201" s="1"/>
      <c r="I201" s="1"/>
      <c r="J201" s="1"/>
      <c r="K201" s="1"/>
      <c r="L201" s="1"/>
      <c r="M201" s="1"/>
    </row>
    <row r="202" spans="2:13" ht="15" customHeight="1">
      <c r="B202" s="1"/>
      <c r="C202" s="1"/>
      <c r="D202" s="1"/>
      <c r="E202" s="1"/>
      <c r="F202" s="1"/>
      <c r="G202" s="1"/>
      <c r="H202" s="1"/>
      <c r="I202" s="1"/>
      <c r="J202" s="1"/>
      <c r="K202" s="1"/>
      <c r="L202" s="1"/>
      <c r="M202" s="1"/>
    </row>
    <row r="203" spans="2:13" ht="15" customHeight="1">
      <c r="B203" s="1"/>
      <c r="C203" s="1"/>
      <c r="D203" s="1"/>
      <c r="E203" s="1"/>
      <c r="F203" s="1"/>
      <c r="G203" s="1"/>
      <c r="H203" s="1"/>
      <c r="I203" s="1"/>
      <c r="J203" s="1"/>
      <c r="K203" s="1"/>
      <c r="L203" s="1"/>
      <c r="M203" s="1"/>
    </row>
    <row r="204" spans="2:13" ht="15" customHeight="1">
      <c r="B204" s="1"/>
      <c r="C204" s="1"/>
      <c r="D204" s="1"/>
      <c r="E204" s="1"/>
      <c r="F204" s="1"/>
      <c r="G204" s="1"/>
      <c r="H204" s="1"/>
      <c r="I204" s="1"/>
      <c r="J204" s="1"/>
      <c r="K204" s="1"/>
      <c r="L204" s="1"/>
      <c r="M204" s="1"/>
    </row>
    <row r="205" spans="2:13" ht="15" customHeight="1">
      <c r="B205" s="1"/>
      <c r="C205" s="1"/>
      <c r="D205" s="1"/>
      <c r="E205" s="1"/>
      <c r="F205" s="1"/>
      <c r="G205" s="1"/>
      <c r="H205" s="1"/>
      <c r="I205" s="1"/>
      <c r="J205" s="1"/>
      <c r="K205" s="1"/>
      <c r="L205" s="1"/>
      <c r="M205" s="1"/>
    </row>
    <row r="206" spans="2:13" ht="15" customHeight="1">
      <c r="B206" s="1"/>
      <c r="C206" s="1"/>
      <c r="D206" s="1"/>
      <c r="E206" s="1"/>
      <c r="F206" s="1"/>
      <c r="G206" s="1"/>
      <c r="H206" s="1"/>
      <c r="I206" s="1"/>
      <c r="J206" s="1"/>
      <c r="K206" s="1"/>
      <c r="L206" s="1"/>
      <c r="M206" s="1"/>
    </row>
    <row r="207" spans="2:13" ht="15" customHeight="1">
      <c r="B207" s="1"/>
      <c r="C207" s="1"/>
      <c r="D207" s="1"/>
      <c r="E207" s="1"/>
      <c r="F207" s="1"/>
      <c r="G207" s="1"/>
      <c r="H207" s="1"/>
      <c r="I207" s="1"/>
      <c r="J207" s="1"/>
      <c r="K207" s="1"/>
      <c r="L207" s="1"/>
      <c r="M207" s="1"/>
    </row>
    <row r="208" spans="2:13" ht="15" customHeight="1">
      <c r="B208" s="1"/>
      <c r="C208" s="1"/>
      <c r="D208" s="1"/>
      <c r="E208" s="1"/>
      <c r="F208" s="1"/>
      <c r="G208" s="1"/>
      <c r="H208" s="1"/>
      <c r="I208" s="1"/>
      <c r="J208" s="1"/>
      <c r="K208" s="1"/>
      <c r="L208" s="1"/>
      <c r="M208" s="1"/>
    </row>
    <row r="209" spans="2:13" ht="15" customHeight="1">
      <c r="B209" s="1"/>
      <c r="C209" s="1"/>
      <c r="D209" s="1"/>
      <c r="E209" s="1"/>
      <c r="F209" s="1"/>
      <c r="G209" s="1"/>
      <c r="H209" s="1"/>
      <c r="I209" s="1"/>
      <c r="J209" s="1"/>
      <c r="K209" s="1"/>
      <c r="L209" s="1"/>
      <c r="M209" s="1"/>
    </row>
    <row r="210" spans="2:13" ht="15" customHeight="1">
      <c r="B210" s="1"/>
      <c r="C210" s="1"/>
      <c r="D210" s="1"/>
      <c r="E210" s="1"/>
      <c r="F210" s="1"/>
      <c r="G210" s="1"/>
      <c r="H210" s="1"/>
      <c r="I210" s="1"/>
      <c r="J210" s="1"/>
      <c r="K210" s="1"/>
      <c r="L210" s="1"/>
      <c r="M210" s="1"/>
    </row>
    <row r="211" spans="2:13" ht="15" customHeight="1">
      <c r="B211" s="1"/>
      <c r="C211" s="1"/>
      <c r="D211" s="1"/>
      <c r="E211" s="1"/>
      <c r="F211" s="1"/>
      <c r="G211" s="1"/>
      <c r="H211" s="1"/>
      <c r="I211" s="1"/>
      <c r="J211" s="1"/>
      <c r="K211" s="1"/>
      <c r="L211" s="1"/>
      <c r="M211" s="1"/>
    </row>
    <row r="212" spans="2:13" ht="15" customHeight="1">
      <c r="B212" s="1"/>
      <c r="C212" s="1"/>
      <c r="D212" s="1"/>
      <c r="E212" s="1"/>
      <c r="F212" s="1"/>
      <c r="G212" s="1"/>
      <c r="H212" s="1"/>
      <c r="I212" s="1"/>
      <c r="J212" s="1"/>
      <c r="K212" s="1"/>
      <c r="L212" s="1"/>
      <c r="M212" s="1"/>
    </row>
    <row r="213" spans="2:13" ht="15" customHeight="1">
      <c r="B213" s="1"/>
      <c r="C213" s="1"/>
      <c r="D213" s="1"/>
      <c r="E213" s="1"/>
      <c r="F213" s="1"/>
      <c r="G213" s="1"/>
      <c r="H213" s="1"/>
      <c r="I213" s="1"/>
      <c r="J213" s="1"/>
      <c r="K213" s="1"/>
      <c r="L213" s="1"/>
      <c r="M213" s="1"/>
    </row>
    <row r="214" spans="2:13" ht="15" customHeight="1">
      <c r="B214" s="1"/>
      <c r="C214" s="1"/>
      <c r="D214" s="1"/>
      <c r="E214" s="1"/>
      <c r="F214" s="1"/>
      <c r="G214" s="1"/>
      <c r="H214" s="1"/>
      <c r="I214" s="1"/>
      <c r="J214" s="1"/>
      <c r="K214" s="1"/>
      <c r="L214" s="1"/>
      <c r="M214" s="1"/>
    </row>
    <row r="215" spans="2:13" ht="15" customHeight="1">
      <c r="B215" s="1"/>
      <c r="C215" s="1"/>
      <c r="D215" s="1"/>
      <c r="E215" s="1"/>
      <c r="F215" s="1"/>
      <c r="G215" s="1"/>
      <c r="H215" s="1"/>
      <c r="I215" s="1"/>
      <c r="J215" s="1"/>
      <c r="K215" s="1"/>
      <c r="L215" s="1"/>
      <c r="M215" s="1"/>
    </row>
    <row r="216" spans="2:13" ht="15" customHeight="1">
      <c r="B216" s="1"/>
      <c r="C216" s="1"/>
      <c r="D216" s="1"/>
      <c r="E216" s="1"/>
      <c r="F216" s="1"/>
      <c r="G216" s="1"/>
      <c r="H216" s="1"/>
      <c r="I216" s="1"/>
      <c r="J216" s="1"/>
      <c r="K216" s="1"/>
      <c r="L216" s="1"/>
      <c r="M216" s="1"/>
    </row>
    <row r="217" spans="2:13" ht="15" customHeight="1">
      <c r="B217" s="1"/>
      <c r="C217" s="1"/>
      <c r="D217" s="1"/>
      <c r="E217" s="1"/>
      <c r="F217" s="1"/>
      <c r="G217" s="1"/>
      <c r="H217" s="1"/>
      <c r="I217" s="1"/>
      <c r="J217" s="1"/>
      <c r="K217" s="1"/>
      <c r="L217" s="1"/>
      <c r="M217" s="1"/>
    </row>
    <row r="218" spans="2:13" ht="15" customHeight="1">
      <c r="B218" s="1"/>
      <c r="C218" s="1"/>
      <c r="D218" s="1"/>
      <c r="E218" s="1"/>
      <c r="F218" s="1"/>
      <c r="G218" s="1"/>
      <c r="H218" s="1"/>
      <c r="I218" s="1"/>
      <c r="J218" s="1"/>
      <c r="K218" s="1"/>
      <c r="L218" s="1"/>
      <c r="M218" s="1"/>
    </row>
    <row r="219" spans="2:13" ht="15" customHeight="1">
      <c r="B219" s="1"/>
      <c r="C219" s="1"/>
      <c r="D219" s="1"/>
      <c r="E219" s="1"/>
      <c r="F219" s="1"/>
      <c r="G219" s="1"/>
      <c r="H219" s="1"/>
      <c r="I219" s="1"/>
      <c r="J219" s="1"/>
      <c r="K219" s="1"/>
      <c r="L219" s="1"/>
      <c r="M219" s="1"/>
    </row>
    <row r="220" spans="2:13" ht="15" customHeight="1">
      <c r="B220" s="1"/>
      <c r="C220" s="1"/>
      <c r="D220" s="1"/>
      <c r="E220" s="1"/>
      <c r="F220" s="1"/>
      <c r="G220" s="1"/>
      <c r="H220" s="1"/>
      <c r="I220" s="1"/>
      <c r="J220" s="1"/>
      <c r="K220" s="1"/>
      <c r="L220" s="1"/>
      <c r="M220" s="1"/>
    </row>
    <row r="221" spans="2:13" ht="15" customHeight="1">
      <c r="B221" s="1"/>
      <c r="C221" s="1"/>
      <c r="D221" s="1"/>
      <c r="E221" s="1"/>
      <c r="F221" s="1"/>
      <c r="G221" s="1"/>
      <c r="H221" s="1"/>
      <c r="I221" s="1"/>
      <c r="J221" s="1"/>
      <c r="K221" s="1"/>
      <c r="L221" s="1"/>
      <c r="M221" s="1"/>
    </row>
    <row r="222" spans="2:13" ht="15" customHeight="1">
      <c r="B222" s="1"/>
      <c r="C222" s="1"/>
      <c r="D222" s="1"/>
      <c r="E222" s="1"/>
      <c r="F222" s="1"/>
      <c r="G222" s="1"/>
      <c r="H222" s="1"/>
      <c r="I222" s="1"/>
      <c r="J222" s="1"/>
      <c r="K222" s="1"/>
      <c r="L222" s="1"/>
      <c r="M222" s="1"/>
    </row>
    <row r="223" spans="2:13" ht="15" customHeight="1">
      <c r="B223" s="1"/>
      <c r="C223" s="1"/>
      <c r="D223" s="1"/>
      <c r="E223" s="1"/>
      <c r="F223" s="1"/>
      <c r="G223" s="1"/>
      <c r="H223" s="1"/>
      <c r="I223" s="1"/>
      <c r="J223" s="1"/>
      <c r="K223" s="1"/>
      <c r="L223" s="1"/>
      <c r="M223" s="1"/>
    </row>
    <row r="224" spans="2:13" ht="15" customHeight="1">
      <c r="B224" s="1"/>
      <c r="C224" s="1"/>
      <c r="D224" s="1"/>
      <c r="E224" s="1"/>
      <c r="F224" s="1"/>
      <c r="G224" s="1"/>
      <c r="H224" s="1"/>
      <c r="I224" s="1"/>
      <c r="J224" s="1"/>
      <c r="K224" s="1"/>
      <c r="L224" s="1"/>
      <c r="M224" s="1"/>
    </row>
    <row r="225" spans="2:13" ht="15" customHeight="1">
      <c r="B225" s="1"/>
      <c r="C225" s="1"/>
      <c r="D225" s="1"/>
      <c r="E225" s="1"/>
      <c r="F225" s="1"/>
      <c r="G225" s="1"/>
      <c r="H225" s="1"/>
      <c r="I225" s="1"/>
      <c r="J225" s="1"/>
      <c r="K225" s="1"/>
      <c r="L225" s="1"/>
      <c r="M225" s="1"/>
    </row>
    <row r="226" spans="2:13" ht="15" customHeight="1">
      <c r="B226" s="1"/>
      <c r="C226" s="1"/>
      <c r="D226" s="1"/>
      <c r="E226" s="1"/>
      <c r="F226" s="1"/>
      <c r="G226" s="1"/>
      <c r="H226" s="1"/>
      <c r="I226" s="1"/>
      <c r="J226" s="1"/>
      <c r="K226" s="1"/>
      <c r="L226" s="1"/>
      <c r="M226" s="1"/>
    </row>
    <row r="227" spans="2:13" ht="15" customHeight="1">
      <c r="B227" s="1"/>
      <c r="C227" s="1"/>
      <c r="D227" s="1"/>
      <c r="E227" s="1"/>
      <c r="F227" s="1"/>
      <c r="G227" s="1"/>
      <c r="H227" s="1"/>
      <c r="I227" s="1"/>
      <c r="J227" s="1"/>
      <c r="K227" s="1"/>
      <c r="L227" s="1"/>
      <c r="M227" s="1"/>
    </row>
    <row r="228" spans="2:13" ht="15" customHeight="1">
      <c r="B228" s="1"/>
      <c r="C228" s="1"/>
      <c r="D228" s="1"/>
      <c r="E228" s="1"/>
      <c r="F228" s="1"/>
      <c r="G228" s="1"/>
      <c r="H228" s="1"/>
      <c r="I228" s="1"/>
      <c r="J228" s="1"/>
      <c r="K228" s="1"/>
      <c r="L228" s="1"/>
      <c r="M228" s="1"/>
    </row>
    <row r="229" spans="2:13" ht="15" customHeight="1">
      <c r="B229" s="1"/>
      <c r="C229" s="1"/>
      <c r="D229" s="1"/>
      <c r="E229" s="1"/>
      <c r="F229" s="1"/>
      <c r="G229" s="1"/>
      <c r="H229" s="1"/>
      <c r="I229" s="1"/>
      <c r="J229" s="1"/>
      <c r="K229" s="1"/>
      <c r="L229" s="1"/>
      <c r="M229" s="1"/>
    </row>
    <row r="230" spans="2:13" ht="15" customHeight="1">
      <c r="B230" s="1"/>
      <c r="C230" s="1"/>
      <c r="D230" s="1"/>
      <c r="E230" s="1"/>
      <c r="F230" s="1"/>
      <c r="G230" s="1"/>
      <c r="H230" s="1"/>
      <c r="I230" s="1"/>
      <c r="J230" s="1"/>
      <c r="K230" s="1"/>
      <c r="L230" s="1"/>
      <c r="M230" s="1"/>
    </row>
    <row r="231" spans="2:13" ht="15" customHeight="1">
      <c r="B231" s="1"/>
      <c r="C231" s="1"/>
      <c r="D231" s="1"/>
      <c r="E231" s="1"/>
      <c r="F231" s="1"/>
      <c r="G231" s="1"/>
      <c r="H231" s="1"/>
      <c r="I231" s="1"/>
      <c r="J231" s="1"/>
      <c r="K231" s="1"/>
      <c r="L231" s="1"/>
      <c r="M231" s="1"/>
    </row>
    <row r="232" spans="2:13" ht="15" customHeight="1">
      <c r="B232" s="1"/>
      <c r="C232" s="1"/>
      <c r="D232" s="1"/>
      <c r="E232" s="1"/>
      <c r="F232" s="1"/>
      <c r="G232" s="1"/>
      <c r="H232" s="1"/>
      <c r="I232" s="1"/>
      <c r="J232" s="1"/>
      <c r="K232" s="1"/>
      <c r="L232" s="1"/>
      <c r="M232" s="1"/>
    </row>
    <row r="233" spans="2:13" ht="15" customHeight="1">
      <c r="B233" s="1"/>
      <c r="C233" s="1"/>
      <c r="D233" s="1"/>
      <c r="E233" s="1"/>
      <c r="F233" s="1"/>
      <c r="G233" s="1"/>
      <c r="H233" s="1"/>
      <c r="I233" s="1"/>
      <c r="J233" s="1"/>
      <c r="K233" s="1"/>
      <c r="L233" s="1"/>
      <c r="M233" s="1"/>
    </row>
    <row r="234" spans="2:13" ht="15" customHeight="1">
      <c r="B234" s="1"/>
      <c r="C234" s="1"/>
      <c r="D234" s="1"/>
      <c r="E234" s="1"/>
      <c r="F234" s="1"/>
      <c r="G234" s="1"/>
      <c r="H234" s="1"/>
      <c r="I234" s="1"/>
      <c r="J234" s="1"/>
      <c r="K234" s="1"/>
      <c r="L234" s="1"/>
      <c r="M234" s="1"/>
    </row>
    <row r="235" spans="2:13" ht="15" customHeight="1">
      <c r="B235" s="1"/>
      <c r="C235" s="1"/>
      <c r="D235" s="1"/>
      <c r="E235" s="1"/>
      <c r="F235" s="1"/>
      <c r="G235" s="1"/>
      <c r="H235" s="1"/>
      <c r="I235" s="1"/>
      <c r="J235" s="1"/>
      <c r="K235" s="1"/>
      <c r="L235" s="1"/>
      <c r="M235" s="1"/>
    </row>
    <row r="236" spans="2:13" ht="15" customHeight="1">
      <c r="B236" s="1"/>
      <c r="C236" s="1"/>
      <c r="D236" s="1"/>
      <c r="E236" s="1"/>
      <c r="F236" s="1"/>
      <c r="G236" s="1"/>
      <c r="H236" s="1"/>
      <c r="I236" s="1"/>
      <c r="J236" s="1"/>
      <c r="K236" s="1"/>
      <c r="L236" s="1"/>
      <c r="M236" s="1"/>
    </row>
    <row r="237" spans="2:13" ht="15" customHeight="1">
      <c r="B237" s="1"/>
      <c r="C237" s="1"/>
      <c r="D237" s="1"/>
      <c r="E237" s="1"/>
      <c r="F237" s="1"/>
      <c r="G237" s="1"/>
      <c r="H237" s="1"/>
      <c r="I237" s="1"/>
      <c r="J237" s="1"/>
      <c r="K237" s="1"/>
      <c r="L237" s="1"/>
      <c r="M237" s="1"/>
    </row>
    <row r="238" spans="2:13" ht="15" customHeight="1">
      <c r="B238" s="1"/>
      <c r="C238" s="1"/>
      <c r="D238" s="1"/>
      <c r="E238" s="1"/>
      <c r="F238" s="1"/>
      <c r="G238" s="1"/>
      <c r="H238" s="1"/>
      <c r="I238" s="1"/>
      <c r="J238" s="1"/>
      <c r="K238" s="1"/>
      <c r="L238" s="1"/>
      <c r="M238" s="1"/>
    </row>
    <row r="239" spans="2:13" ht="15" customHeight="1">
      <c r="B239" s="1"/>
      <c r="C239" s="1"/>
      <c r="D239" s="1"/>
      <c r="E239" s="1"/>
      <c r="F239" s="1"/>
      <c r="G239" s="1"/>
      <c r="H239" s="1"/>
      <c r="I239" s="1"/>
      <c r="J239" s="1"/>
      <c r="K239" s="1"/>
      <c r="L239" s="1"/>
      <c r="M239" s="1"/>
    </row>
    <row r="240" spans="2:13" ht="15" customHeight="1">
      <c r="B240" s="1"/>
      <c r="C240" s="1"/>
      <c r="D240" s="1"/>
      <c r="E240" s="1"/>
      <c r="F240" s="1"/>
      <c r="G240" s="1"/>
      <c r="H240" s="1"/>
      <c r="I240" s="1"/>
      <c r="J240" s="1"/>
      <c r="K240" s="1"/>
      <c r="L240" s="1"/>
      <c r="M240" s="1"/>
    </row>
    <row r="241" spans="2:13" ht="15" customHeight="1">
      <c r="B241" s="1"/>
      <c r="C241" s="1"/>
      <c r="D241" s="1"/>
      <c r="E241" s="1"/>
      <c r="F241" s="1"/>
      <c r="G241" s="1"/>
      <c r="H241" s="1"/>
      <c r="I241" s="1"/>
      <c r="J241" s="1"/>
      <c r="K241" s="1"/>
      <c r="L241" s="1"/>
      <c r="M241" s="1"/>
    </row>
    <row r="242" spans="2:13" ht="15" customHeight="1">
      <c r="B242" s="1"/>
      <c r="C242" s="1"/>
      <c r="D242" s="1"/>
      <c r="E242" s="1"/>
      <c r="F242" s="1"/>
      <c r="G242" s="1"/>
      <c r="H242" s="1"/>
      <c r="I242" s="1"/>
      <c r="J242" s="1"/>
      <c r="K242" s="1"/>
      <c r="L242" s="1"/>
      <c r="M242" s="1"/>
    </row>
    <row r="243" spans="2:13" ht="15" customHeight="1">
      <c r="B243" s="1"/>
      <c r="C243" s="1"/>
      <c r="D243" s="1"/>
      <c r="E243" s="1"/>
      <c r="F243" s="1"/>
      <c r="G243" s="1"/>
      <c r="H243" s="1"/>
      <c r="I243" s="1"/>
      <c r="J243" s="1"/>
      <c r="K243" s="1"/>
      <c r="L243" s="1"/>
      <c r="M243" s="1"/>
    </row>
    <row r="244" spans="2:13" ht="15" customHeight="1">
      <c r="B244" s="1"/>
      <c r="C244" s="1"/>
      <c r="D244" s="1"/>
      <c r="E244" s="1"/>
      <c r="F244" s="1"/>
      <c r="G244" s="1"/>
      <c r="H244" s="1"/>
      <c r="I244" s="1"/>
      <c r="J244" s="1"/>
      <c r="K244" s="1"/>
      <c r="L244" s="1"/>
      <c r="M244" s="1"/>
    </row>
    <row r="245" spans="2:13" ht="15" customHeight="1">
      <c r="B245" s="1"/>
      <c r="C245" s="1"/>
      <c r="D245" s="1"/>
      <c r="E245" s="1"/>
      <c r="F245" s="1"/>
      <c r="G245" s="1"/>
      <c r="H245" s="1"/>
      <c r="I245" s="1"/>
      <c r="J245" s="1"/>
      <c r="K245" s="1"/>
      <c r="L245" s="1"/>
      <c r="M245" s="1"/>
    </row>
    <row r="246" spans="2:13" ht="15" customHeight="1">
      <c r="B246" s="1"/>
      <c r="C246" s="1"/>
      <c r="D246" s="1"/>
      <c r="E246" s="1"/>
      <c r="F246" s="1"/>
      <c r="G246" s="1"/>
      <c r="H246" s="1"/>
      <c r="I246" s="1"/>
      <c r="J246" s="1"/>
      <c r="K246" s="1"/>
      <c r="L246" s="1"/>
      <c r="M246" s="1"/>
    </row>
    <row r="247" spans="2:13" ht="15" customHeight="1">
      <c r="B247" s="1"/>
      <c r="C247" s="1"/>
      <c r="D247" s="1"/>
      <c r="E247" s="1"/>
      <c r="F247" s="1"/>
      <c r="G247" s="1"/>
      <c r="H247" s="1"/>
      <c r="I247" s="1"/>
      <c r="J247" s="1"/>
      <c r="K247" s="1"/>
      <c r="L247" s="1"/>
      <c r="M247" s="1"/>
    </row>
    <row r="248" spans="2:13" ht="15" customHeight="1">
      <c r="B248" s="1"/>
      <c r="C248" s="1"/>
      <c r="D248" s="1"/>
      <c r="E248" s="1"/>
      <c r="F248" s="1"/>
      <c r="G248" s="1"/>
      <c r="H248" s="1"/>
      <c r="I248" s="1"/>
      <c r="J248" s="1"/>
      <c r="K248" s="1"/>
      <c r="L248" s="1"/>
      <c r="M248" s="1"/>
    </row>
    <row r="249" spans="2:13" ht="15" customHeight="1">
      <c r="B249" s="1"/>
      <c r="C249" s="1"/>
      <c r="D249" s="1"/>
      <c r="E249" s="1"/>
      <c r="F249" s="1"/>
      <c r="G249" s="1"/>
      <c r="H249" s="1"/>
      <c r="I249" s="1"/>
      <c r="J249" s="1"/>
      <c r="K249" s="1"/>
      <c r="L249" s="1"/>
      <c r="M249" s="1"/>
    </row>
    <row r="250" spans="2:13" ht="15" customHeight="1">
      <c r="B250" s="1"/>
      <c r="C250" s="1"/>
      <c r="D250" s="1"/>
      <c r="E250" s="1"/>
      <c r="F250" s="1"/>
      <c r="G250" s="1"/>
      <c r="H250" s="1"/>
      <c r="I250" s="1"/>
      <c r="J250" s="1"/>
      <c r="K250" s="1"/>
      <c r="L250" s="1"/>
      <c r="M250" s="1"/>
    </row>
    <row r="251" spans="2:13" ht="15" customHeight="1">
      <c r="B251" s="1"/>
      <c r="C251" s="1"/>
      <c r="D251" s="1"/>
      <c r="E251" s="1"/>
      <c r="F251" s="1"/>
      <c r="G251" s="1"/>
      <c r="H251" s="1"/>
      <c r="I251" s="1"/>
      <c r="J251" s="1"/>
      <c r="K251" s="1"/>
      <c r="L251" s="1"/>
      <c r="M251" s="1"/>
    </row>
    <row r="252" spans="2:13" ht="15" customHeight="1">
      <c r="B252" s="1"/>
      <c r="C252" s="1"/>
      <c r="D252" s="1"/>
      <c r="E252" s="1"/>
      <c r="F252" s="1"/>
      <c r="G252" s="1"/>
      <c r="H252" s="1"/>
      <c r="I252" s="1"/>
      <c r="J252" s="1"/>
      <c r="K252" s="1"/>
      <c r="L252" s="1"/>
      <c r="M252" s="1"/>
    </row>
    <row r="253" spans="2:13" ht="15" customHeight="1">
      <c r="B253" s="1"/>
      <c r="C253" s="1"/>
      <c r="D253" s="1"/>
      <c r="E253" s="1"/>
      <c r="F253" s="1"/>
      <c r="G253" s="1"/>
      <c r="H253" s="1"/>
      <c r="I253" s="1"/>
      <c r="J253" s="1"/>
      <c r="K253" s="1"/>
      <c r="L253" s="1"/>
      <c r="M253" s="1"/>
    </row>
    <row r="254" spans="2:13" ht="15" customHeight="1">
      <c r="B254" s="1"/>
      <c r="C254" s="1"/>
      <c r="D254" s="1"/>
      <c r="E254" s="1"/>
      <c r="F254" s="1"/>
      <c r="G254" s="1"/>
      <c r="H254" s="1"/>
      <c r="I254" s="1"/>
      <c r="J254" s="1"/>
      <c r="K254" s="1"/>
      <c r="L254" s="1"/>
      <c r="M254" s="1"/>
    </row>
    <row r="255" spans="2:13" ht="15" customHeight="1">
      <c r="B255" s="1"/>
      <c r="C255" s="1"/>
      <c r="D255" s="1"/>
      <c r="E255" s="1"/>
      <c r="F255" s="1"/>
      <c r="G255" s="1"/>
      <c r="H255" s="1"/>
      <c r="I255" s="1"/>
      <c r="J255" s="1"/>
      <c r="K255" s="1"/>
      <c r="L255" s="1"/>
      <c r="M255" s="1"/>
    </row>
    <row r="256" spans="2:13" ht="15" customHeight="1">
      <c r="B256" s="1"/>
      <c r="C256" s="1"/>
      <c r="D256" s="1"/>
      <c r="E256" s="1"/>
      <c r="F256" s="1"/>
      <c r="G256" s="1"/>
      <c r="H256" s="1"/>
      <c r="I256" s="1"/>
      <c r="J256" s="1"/>
      <c r="K256" s="1"/>
      <c r="L256" s="1"/>
      <c r="M256" s="1"/>
    </row>
    <row r="257" spans="2:13" ht="15" customHeight="1">
      <c r="B257" s="1"/>
      <c r="C257" s="1"/>
      <c r="D257" s="1"/>
      <c r="E257" s="1"/>
      <c r="F257" s="1"/>
      <c r="G257" s="1"/>
      <c r="H257" s="1"/>
      <c r="I257" s="1"/>
      <c r="J257" s="1"/>
      <c r="K257" s="1"/>
      <c r="L257" s="1"/>
      <c r="M257" s="1"/>
    </row>
    <row r="258" spans="2:13" ht="15" customHeight="1">
      <c r="B258" s="1"/>
      <c r="C258" s="1"/>
      <c r="D258" s="1"/>
      <c r="E258" s="1"/>
      <c r="F258" s="1"/>
      <c r="G258" s="1"/>
      <c r="H258" s="1"/>
      <c r="I258" s="1"/>
      <c r="J258" s="1"/>
      <c r="K258" s="1"/>
      <c r="L258" s="1"/>
      <c r="M258" s="1"/>
    </row>
    <row r="259" spans="2:13" ht="15" customHeight="1">
      <c r="B259" s="1"/>
      <c r="C259" s="1"/>
      <c r="D259" s="1"/>
      <c r="E259" s="1"/>
      <c r="F259" s="1"/>
      <c r="G259" s="1"/>
      <c r="H259" s="1"/>
      <c r="I259" s="1"/>
      <c r="J259" s="1"/>
      <c r="K259" s="1"/>
      <c r="L259" s="1"/>
      <c r="M259" s="1"/>
    </row>
    <row r="260" spans="2:13" ht="15" customHeight="1">
      <c r="B260" s="1"/>
      <c r="C260" s="1"/>
      <c r="D260" s="1"/>
      <c r="E260" s="1"/>
      <c r="F260" s="1"/>
      <c r="G260" s="1"/>
      <c r="H260" s="1"/>
      <c r="I260" s="1"/>
      <c r="J260" s="1"/>
      <c r="K260" s="1"/>
      <c r="L260" s="1"/>
      <c r="M260" s="1"/>
    </row>
    <row r="261" spans="2:13" ht="15" customHeight="1">
      <c r="B261" s="1"/>
      <c r="C261" s="1"/>
      <c r="D261" s="1"/>
      <c r="E261" s="1"/>
      <c r="F261" s="1"/>
      <c r="G261" s="1"/>
      <c r="H261" s="1"/>
      <c r="I261" s="1"/>
      <c r="J261" s="1"/>
      <c r="K261" s="1"/>
      <c r="L261" s="1"/>
      <c r="M261" s="1"/>
    </row>
    <row r="262" spans="2:13" ht="15" customHeight="1">
      <c r="B262" s="1"/>
      <c r="C262" s="1"/>
      <c r="D262" s="1"/>
      <c r="E262" s="1"/>
      <c r="F262" s="1"/>
      <c r="G262" s="1"/>
      <c r="H262" s="1"/>
      <c r="I262" s="1"/>
      <c r="J262" s="1"/>
      <c r="K262" s="1"/>
      <c r="L262" s="1"/>
      <c r="M262" s="1"/>
    </row>
    <row r="263" spans="2:13" ht="15" customHeight="1">
      <c r="B263" s="1"/>
      <c r="C263" s="1"/>
      <c r="D263" s="1"/>
      <c r="E263" s="1"/>
      <c r="F263" s="1"/>
      <c r="G263" s="1"/>
      <c r="H263" s="1"/>
      <c r="I263" s="1"/>
      <c r="J263" s="1"/>
      <c r="K263" s="1"/>
      <c r="L263" s="1"/>
      <c r="M263" s="1"/>
    </row>
    <row r="264" spans="2:13" ht="15" customHeight="1">
      <c r="B264" s="1"/>
      <c r="C264" s="1"/>
      <c r="D264" s="1"/>
      <c r="E264" s="1"/>
      <c r="F264" s="1"/>
      <c r="G264" s="1"/>
      <c r="H264" s="1"/>
      <c r="I264" s="1"/>
      <c r="J264" s="1"/>
      <c r="K264" s="1"/>
      <c r="L264" s="1"/>
      <c r="M264" s="1"/>
    </row>
    <row r="265" spans="2:13" ht="15" customHeight="1">
      <c r="B265" s="1"/>
      <c r="C265" s="1"/>
      <c r="D265" s="1"/>
      <c r="E265" s="1"/>
      <c r="F265" s="1"/>
      <c r="G265" s="1"/>
      <c r="H265" s="1"/>
      <c r="I265" s="1"/>
      <c r="J265" s="1"/>
      <c r="K265" s="1"/>
      <c r="L265" s="1"/>
      <c r="M265" s="1"/>
    </row>
    <row r="266" spans="2:13" ht="15" customHeight="1">
      <c r="B266" s="1"/>
      <c r="C266" s="1"/>
      <c r="D266" s="1"/>
      <c r="E266" s="1"/>
      <c r="F266" s="1"/>
      <c r="G266" s="1"/>
      <c r="H266" s="1"/>
      <c r="I266" s="1"/>
      <c r="J266" s="1"/>
      <c r="K266" s="1"/>
      <c r="L266" s="1"/>
      <c r="M266" s="1"/>
    </row>
    <row r="267" spans="2:13" ht="15" customHeight="1">
      <c r="B267" s="1"/>
      <c r="C267" s="1"/>
      <c r="D267" s="1"/>
      <c r="E267" s="1"/>
      <c r="F267" s="1"/>
      <c r="G267" s="1"/>
      <c r="H267" s="1"/>
      <c r="I267" s="1"/>
      <c r="J267" s="1"/>
      <c r="K267" s="1"/>
      <c r="L267" s="1"/>
      <c r="M267" s="1"/>
    </row>
    <row r="268" spans="2:13" ht="15" customHeight="1">
      <c r="B268" s="1"/>
      <c r="C268" s="1"/>
      <c r="D268" s="1"/>
      <c r="E268" s="1"/>
      <c r="F268" s="1"/>
      <c r="G268" s="1"/>
      <c r="H268" s="1"/>
      <c r="I268" s="1"/>
      <c r="J268" s="1"/>
      <c r="K268" s="1"/>
      <c r="L268" s="1"/>
      <c r="M268" s="1"/>
    </row>
    <row r="269" spans="2:13" ht="15" customHeight="1">
      <c r="B269" s="1"/>
      <c r="C269" s="1"/>
      <c r="D269" s="1"/>
      <c r="E269" s="1"/>
      <c r="F269" s="1"/>
      <c r="G269" s="1"/>
      <c r="H269" s="1"/>
      <c r="I269" s="1"/>
      <c r="J269" s="1"/>
      <c r="K269" s="1"/>
      <c r="L269" s="1"/>
      <c r="M269" s="1"/>
    </row>
    <row r="270" spans="2:13" ht="15" customHeight="1">
      <c r="B270" s="1"/>
      <c r="C270" s="1"/>
      <c r="D270" s="1"/>
      <c r="E270" s="1"/>
      <c r="F270" s="1"/>
      <c r="G270" s="1"/>
      <c r="H270" s="1"/>
      <c r="I270" s="1"/>
      <c r="J270" s="1"/>
      <c r="K270" s="1"/>
      <c r="L270" s="1"/>
      <c r="M270" s="1"/>
    </row>
    <row r="271" spans="2:13" ht="15" customHeight="1">
      <c r="B271" s="1"/>
      <c r="C271" s="1"/>
      <c r="D271" s="1"/>
      <c r="E271" s="1"/>
      <c r="F271" s="1"/>
      <c r="G271" s="1"/>
      <c r="H271" s="1"/>
      <c r="I271" s="1"/>
      <c r="J271" s="1"/>
      <c r="K271" s="1"/>
      <c r="L271" s="1"/>
      <c r="M271" s="1"/>
    </row>
    <row r="272" spans="2:13" ht="15" customHeight="1">
      <c r="B272" s="1"/>
      <c r="C272" s="1"/>
      <c r="D272" s="1"/>
      <c r="E272" s="1"/>
      <c r="F272" s="1"/>
      <c r="G272" s="1"/>
      <c r="H272" s="1"/>
      <c r="I272" s="1"/>
      <c r="J272" s="1"/>
      <c r="K272" s="1"/>
      <c r="L272" s="1"/>
      <c r="M272" s="1"/>
    </row>
    <row r="273" spans="2:13" ht="15" customHeight="1">
      <c r="B273" s="1"/>
      <c r="C273" s="1"/>
      <c r="D273" s="1"/>
      <c r="E273" s="1"/>
      <c r="F273" s="1"/>
      <c r="G273" s="1"/>
      <c r="H273" s="1"/>
      <c r="I273" s="1"/>
      <c r="J273" s="1"/>
      <c r="K273" s="1"/>
      <c r="L273" s="1"/>
      <c r="M273" s="1"/>
    </row>
    <row r="274" spans="2:13" ht="15" customHeight="1">
      <c r="B274" s="1"/>
      <c r="C274" s="1"/>
      <c r="D274" s="1"/>
      <c r="E274" s="1"/>
      <c r="F274" s="1"/>
      <c r="G274" s="1"/>
      <c r="H274" s="1"/>
      <c r="I274" s="1"/>
      <c r="J274" s="1"/>
      <c r="K274" s="1"/>
      <c r="L274" s="1"/>
      <c r="M274" s="1"/>
    </row>
    <row r="275" spans="2:13" ht="15" customHeight="1">
      <c r="B275" s="1"/>
      <c r="C275" s="1"/>
      <c r="D275" s="1"/>
      <c r="E275" s="1"/>
      <c r="F275" s="1"/>
      <c r="G275" s="1"/>
      <c r="H275" s="1"/>
      <c r="I275" s="1"/>
      <c r="J275" s="1"/>
      <c r="K275" s="1"/>
      <c r="L275" s="1"/>
      <c r="M275" s="1"/>
    </row>
    <row r="276" spans="2:13" ht="15" customHeight="1">
      <c r="B276" s="1"/>
      <c r="C276" s="1"/>
      <c r="D276" s="1"/>
      <c r="E276" s="1"/>
      <c r="F276" s="1"/>
      <c r="G276" s="1"/>
      <c r="H276" s="1"/>
      <c r="I276" s="1"/>
      <c r="J276" s="1"/>
      <c r="K276" s="1"/>
      <c r="L276" s="1"/>
      <c r="M276" s="1"/>
    </row>
    <row r="277" spans="2:13" ht="15" customHeight="1">
      <c r="B277" s="1"/>
      <c r="C277" s="1"/>
      <c r="D277" s="1"/>
      <c r="E277" s="1"/>
      <c r="F277" s="1"/>
      <c r="G277" s="1"/>
      <c r="H277" s="1"/>
      <c r="I277" s="1"/>
      <c r="J277" s="1"/>
      <c r="K277" s="1"/>
      <c r="L277" s="1"/>
      <c r="M277" s="1"/>
    </row>
    <row r="278" spans="2:13" ht="15" customHeight="1">
      <c r="B278" s="1"/>
      <c r="C278" s="1"/>
      <c r="D278" s="1"/>
      <c r="E278" s="1"/>
      <c r="F278" s="1"/>
      <c r="G278" s="1"/>
      <c r="H278" s="1"/>
      <c r="I278" s="1"/>
      <c r="J278" s="1"/>
      <c r="K278" s="1"/>
      <c r="L278" s="1"/>
      <c r="M278" s="1"/>
    </row>
    <row r="279" spans="2:13" ht="15" customHeight="1">
      <c r="B279" s="1"/>
      <c r="C279" s="1"/>
      <c r="D279" s="1"/>
      <c r="E279" s="1"/>
      <c r="F279" s="1"/>
      <c r="G279" s="1"/>
      <c r="H279" s="1"/>
      <c r="I279" s="1"/>
      <c r="J279" s="1"/>
      <c r="K279" s="1"/>
      <c r="L279" s="1"/>
      <c r="M279" s="1"/>
    </row>
    <row r="280" spans="2:13" ht="15" customHeight="1">
      <c r="B280" s="1"/>
      <c r="C280" s="1"/>
      <c r="D280" s="1"/>
      <c r="E280" s="1"/>
      <c r="F280" s="1"/>
      <c r="G280" s="1"/>
      <c r="H280" s="1"/>
      <c r="I280" s="1"/>
      <c r="J280" s="1"/>
      <c r="K280" s="1"/>
      <c r="L280" s="1"/>
      <c r="M280" s="1"/>
    </row>
    <row r="281" spans="2:13" ht="15" customHeight="1">
      <c r="B281" s="1"/>
      <c r="C281" s="1"/>
      <c r="D281" s="1"/>
      <c r="E281" s="1"/>
      <c r="F281" s="1"/>
      <c r="G281" s="1"/>
      <c r="H281" s="1"/>
      <c r="I281" s="1"/>
      <c r="J281" s="1"/>
      <c r="K281" s="1"/>
      <c r="L281" s="1"/>
      <c r="M281" s="1"/>
    </row>
    <row r="282" spans="2:13" ht="15" customHeight="1">
      <c r="B282" s="1"/>
      <c r="C282" s="1"/>
      <c r="D282" s="1"/>
      <c r="E282" s="1"/>
      <c r="F282" s="1"/>
      <c r="G282" s="1"/>
      <c r="H282" s="1"/>
      <c r="I282" s="1"/>
      <c r="J282" s="1"/>
      <c r="K282" s="1"/>
      <c r="L282" s="1"/>
      <c r="M282" s="1"/>
    </row>
    <row r="283" spans="2:13" ht="15" customHeight="1">
      <c r="B283" s="1"/>
      <c r="C283" s="1"/>
      <c r="D283" s="1"/>
      <c r="E283" s="1"/>
      <c r="F283" s="1"/>
      <c r="G283" s="1"/>
      <c r="H283" s="1"/>
      <c r="I283" s="1"/>
      <c r="J283" s="1"/>
      <c r="K283" s="1"/>
      <c r="L283" s="1"/>
      <c r="M283" s="1"/>
    </row>
    <row r="284" spans="2:13" ht="15" customHeight="1">
      <c r="B284" s="1"/>
      <c r="C284" s="1"/>
      <c r="D284" s="1"/>
      <c r="E284" s="1"/>
      <c r="F284" s="1"/>
      <c r="G284" s="1"/>
      <c r="H284" s="1"/>
      <c r="I284" s="1"/>
      <c r="J284" s="1"/>
      <c r="K284" s="1"/>
      <c r="L284" s="1"/>
      <c r="M284" s="1"/>
    </row>
    <row r="285" spans="2:13" ht="15" customHeight="1">
      <c r="B285" s="1"/>
      <c r="C285" s="1"/>
      <c r="D285" s="1"/>
      <c r="E285" s="1"/>
      <c r="F285" s="1"/>
      <c r="G285" s="1"/>
      <c r="H285" s="1"/>
      <c r="I285" s="1"/>
      <c r="J285" s="1"/>
      <c r="K285" s="1"/>
      <c r="L285" s="1"/>
      <c r="M285" s="1"/>
    </row>
    <row r="286" spans="2:13" ht="15" customHeight="1">
      <c r="B286" s="1"/>
      <c r="C286" s="1"/>
      <c r="D286" s="1"/>
      <c r="E286" s="1"/>
      <c r="F286" s="1"/>
      <c r="G286" s="1"/>
      <c r="H286" s="1"/>
      <c r="I286" s="1"/>
      <c r="J286" s="1"/>
      <c r="K286" s="1"/>
      <c r="L286" s="1"/>
      <c r="M286" s="1"/>
    </row>
    <row r="287" spans="2:13" ht="15" customHeight="1">
      <c r="B287" s="1"/>
      <c r="C287" s="1"/>
      <c r="D287" s="1"/>
      <c r="E287" s="1"/>
      <c r="F287" s="1"/>
      <c r="G287" s="1"/>
      <c r="H287" s="1"/>
      <c r="I287" s="1"/>
      <c r="J287" s="1"/>
      <c r="K287" s="1"/>
      <c r="L287" s="1"/>
      <c r="M287" s="1"/>
    </row>
    <row r="288" spans="2:13" ht="15" customHeight="1">
      <c r="B288" s="1"/>
      <c r="C288" s="1"/>
      <c r="D288" s="1"/>
      <c r="E288" s="1"/>
      <c r="F288" s="1"/>
      <c r="G288" s="1"/>
      <c r="H288" s="1"/>
      <c r="I288" s="1"/>
      <c r="J288" s="1"/>
      <c r="K288" s="1"/>
      <c r="L288" s="1"/>
      <c r="M288" s="1"/>
    </row>
    <row r="289" spans="2:13" ht="15" customHeight="1">
      <c r="B289" s="1"/>
      <c r="C289" s="1"/>
      <c r="D289" s="1"/>
      <c r="E289" s="1"/>
      <c r="F289" s="1"/>
      <c r="G289" s="1"/>
      <c r="H289" s="1"/>
      <c r="I289" s="1"/>
      <c r="J289" s="1"/>
      <c r="K289" s="1"/>
      <c r="L289" s="1"/>
      <c r="M289" s="1"/>
    </row>
    <row r="290" spans="2:13" ht="15" customHeight="1">
      <c r="B290" s="1"/>
      <c r="C290" s="1"/>
      <c r="D290" s="1"/>
      <c r="E290" s="1"/>
      <c r="F290" s="1"/>
      <c r="G290" s="1"/>
      <c r="H290" s="1"/>
      <c r="I290" s="1"/>
      <c r="J290" s="1"/>
      <c r="K290" s="1"/>
      <c r="L290" s="1"/>
      <c r="M290" s="1"/>
    </row>
    <row r="291" spans="2:13" ht="15" customHeight="1">
      <c r="B291" s="1"/>
      <c r="C291" s="1"/>
      <c r="D291" s="1"/>
      <c r="E291" s="1"/>
      <c r="F291" s="1"/>
      <c r="G291" s="1"/>
      <c r="H291" s="1"/>
      <c r="I291" s="1"/>
      <c r="J291" s="1"/>
      <c r="K291" s="1"/>
      <c r="L291" s="1"/>
      <c r="M291" s="1"/>
    </row>
    <row r="292" spans="2:13" ht="15" customHeight="1">
      <c r="B292" s="1"/>
      <c r="C292" s="1"/>
      <c r="D292" s="1"/>
      <c r="E292" s="1"/>
      <c r="F292" s="1"/>
      <c r="G292" s="1"/>
      <c r="H292" s="1"/>
      <c r="I292" s="1"/>
      <c r="J292" s="1"/>
      <c r="K292" s="1"/>
      <c r="L292" s="1"/>
      <c r="M292" s="1"/>
    </row>
    <row r="293" spans="2:13" ht="15" customHeight="1">
      <c r="B293" s="1"/>
      <c r="C293" s="1"/>
      <c r="D293" s="1"/>
      <c r="E293" s="1"/>
      <c r="F293" s="1"/>
      <c r="G293" s="1"/>
      <c r="H293" s="1"/>
      <c r="I293" s="1"/>
      <c r="J293" s="1"/>
      <c r="K293" s="1"/>
      <c r="L293" s="1"/>
      <c r="M293" s="1"/>
    </row>
    <row r="294" spans="2:13" ht="15" customHeight="1">
      <c r="B294" s="1"/>
      <c r="C294" s="1"/>
      <c r="D294" s="1"/>
      <c r="E294" s="1"/>
      <c r="F294" s="1"/>
      <c r="G294" s="1"/>
      <c r="H294" s="1"/>
      <c r="I294" s="1"/>
      <c r="J294" s="1"/>
      <c r="K294" s="1"/>
      <c r="L294" s="1"/>
      <c r="M294" s="1"/>
    </row>
    <row r="295" spans="2:13" ht="15" customHeight="1">
      <c r="B295" s="1"/>
      <c r="C295" s="1"/>
      <c r="D295" s="1"/>
      <c r="E295" s="1"/>
      <c r="F295" s="1"/>
      <c r="G295" s="1"/>
      <c r="H295" s="1"/>
      <c r="I295" s="1"/>
      <c r="J295" s="1"/>
      <c r="K295" s="1"/>
      <c r="L295" s="1"/>
      <c r="M295" s="1"/>
    </row>
    <row r="296" spans="2:13" ht="15" customHeight="1">
      <c r="B296" s="1"/>
      <c r="C296" s="1"/>
      <c r="D296" s="1"/>
      <c r="E296" s="1"/>
      <c r="F296" s="1"/>
      <c r="G296" s="1"/>
      <c r="H296" s="1"/>
      <c r="I296" s="1"/>
      <c r="J296" s="1"/>
      <c r="K296" s="1"/>
      <c r="L296" s="1"/>
      <c r="M296" s="1"/>
    </row>
    <row r="297" spans="2:13" ht="14.25">
      <c r="B297" s="1"/>
      <c r="C297" s="1"/>
      <c r="D297" s="1"/>
      <c r="E297" s="1"/>
      <c r="F297" s="1"/>
      <c r="G297" s="1"/>
      <c r="H297" s="1"/>
      <c r="I297" s="1"/>
      <c r="J297" s="1"/>
      <c r="K297" s="1"/>
      <c r="L297" s="1"/>
      <c r="M297" s="1"/>
    </row>
    <row r="298" spans="2:13" ht="14.25">
      <c r="B298" s="1"/>
      <c r="C298" s="1"/>
      <c r="D298" s="1"/>
      <c r="E298" s="1"/>
      <c r="F298" s="1"/>
      <c r="G298" s="1"/>
      <c r="H298" s="1"/>
      <c r="I298" s="1"/>
      <c r="J298" s="1"/>
      <c r="K298" s="1"/>
      <c r="L298" s="1"/>
      <c r="M298" s="1"/>
    </row>
    <row r="299" spans="2:13" ht="14.25">
      <c r="B299" s="1"/>
      <c r="C299" s="1"/>
      <c r="D299" s="1"/>
      <c r="E299" s="1"/>
      <c r="F299" s="1"/>
      <c r="G299" s="1"/>
      <c r="H299" s="1"/>
      <c r="I299" s="1"/>
      <c r="J299" s="1"/>
      <c r="K299" s="1"/>
      <c r="L299" s="1"/>
      <c r="M299" s="1"/>
    </row>
    <row r="300" spans="2:13" ht="14.25">
      <c r="B300" s="1"/>
      <c r="C300" s="1"/>
      <c r="D300" s="1"/>
      <c r="E300" s="1"/>
      <c r="F300" s="1"/>
      <c r="G300" s="1"/>
      <c r="H300" s="1"/>
      <c r="I300" s="1"/>
      <c r="J300" s="1"/>
      <c r="K300" s="1"/>
      <c r="L300" s="1"/>
      <c r="M300" s="1"/>
    </row>
    <row r="301" spans="2:13" ht="14.25">
      <c r="B301" s="1"/>
      <c r="C301" s="1"/>
      <c r="D301" s="1"/>
      <c r="E301" s="1"/>
      <c r="F301" s="1"/>
      <c r="G301" s="1"/>
      <c r="H301" s="1"/>
      <c r="I301" s="1"/>
      <c r="J301" s="1"/>
      <c r="K301" s="1"/>
      <c r="L301" s="1"/>
      <c r="M301" s="1"/>
    </row>
    <row r="302" spans="2:13" ht="14.25">
      <c r="B302" s="1"/>
      <c r="C302" s="1"/>
      <c r="D302" s="1"/>
      <c r="E302" s="1"/>
      <c r="F302" s="1"/>
      <c r="G302" s="1"/>
      <c r="H302" s="1"/>
      <c r="I302" s="1"/>
      <c r="J302" s="1"/>
      <c r="K302" s="1"/>
      <c r="L302" s="1"/>
      <c r="M302" s="1"/>
    </row>
    <row r="303" spans="2:13" ht="14.25">
      <c r="B303" s="1"/>
      <c r="C303" s="1"/>
      <c r="D303" s="1"/>
      <c r="E303" s="1"/>
      <c r="F303" s="1"/>
      <c r="G303" s="1"/>
      <c r="H303" s="1"/>
      <c r="I303" s="1"/>
      <c r="J303" s="1"/>
      <c r="K303" s="1"/>
      <c r="L303" s="1"/>
      <c r="M303" s="1"/>
    </row>
    <row r="304" spans="2:13" ht="14.25">
      <c r="B304" s="1"/>
      <c r="C304" s="1"/>
      <c r="D304" s="1"/>
      <c r="E304" s="1"/>
      <c r="F304" s="1"/>
      <c r="G304" s="1"/>
      <c r="H304" s="1"/>
      <c r="I304" s="1"/>
      <c r="J304" s="1"/>
      <c r="K304" s="1"/>
      <c r="L304" s="1"/>
      <c r="M304" s="1"/>
    </row>
    <row r="305" spans="2:13" ht="14.25">
      <c r="B305" s="1"/>
      <c r="C305" s="1"/>
      <c r="D305" s="1"/>
      <c r="E305" s="1"/>
      <c r="F305" s="1"/>
      <c r="G305" s="1"/>
      <c r="H305" s="1"/>
      <c r="I305" s="1"/>
      <c r="J305" s="1"/>
      <c r="K305" s="1"/>
      <c r="L305" s="1"/>
      <c r="M305" s="1"/>
    </row>
    <row r="306" spans="2:13" ht="14.25">
      <c r="B306" s="1"/>
      <c r="C306" s="1"/>
      <c r="D306" s="1"/>
      <c r="E306" s="1"/>
      <c r="F306" s="1"/>
      <c r="G306" s="1"/>
      <c r="H306" s="1"/>
      <c r="I306" s="1"/>
      <c r="J306" s="1"/>
      <c r="K306" s="1"/>
      <c r="L306" s="1"/>
      <c r="M306" s="1"/>
    </row>
    <row r="307" spans="2:13" ht="14.25">
      <c r="B307" s="1"/>
      <c r="C307" s="1"/>
      <c r="D307" s="1"/>
      <c r="E307" s="1"/>
      <c r="F307" s="1"/>
      <c r="G307" s="1"/>
      <c r="H307" s="1"/>
      <c r="I307" s="1"/>
      <c r="J307" s="1"/>
      <c r="K307" s="1"/>
      <c r="L307" s="1"/>
      <c r="M307" s="1"/>
    </row>
    <row r="308" spans="2:13" ht="14.25">
      <c r="B308" s="1"/>
      <c r="C308" s="1"/>
      <c r="D308" s="1"/>
      <c r="E308" s="1"/>
      <c r="F308" s="1"/>
      <c r="G308" s="1"/>
      <c r="H308" s="1"/>
      <c r="I308" s="1"/>
      <c r="J308" s="1"/>
      <c r="K308" s="1"/>
      <c r="L308" s="1"/>
      <c r="M308" s="1"/>
    </row>
    <row r="309" spans="2:13" ht="14.25">
      <c r="B309" s="1"/>
      <c r="C309" s="1"/>
      <c r="D309" s="1"/>
      <c r="E309" s="1"/>
      <c r="F309" s="1"/>
      <c r="G309" s="1"/>
      <c r="H309" s="1"/>
      <c r="I309" s="1"/>
      <c r="J309" s="1"/>
      <c r="K309" s="1"/>
      <c r="L309" s="1"/>
      <c r="M309" s="1"/>
    </row>
    <row r="310" spans="2:13" ht="14.25">
      <c r="B310" s="1"/>
      <c r="C310" s="1"/>
      <c r="D310" s="1"/>
      <c r="E310" s="1"/>
      <c r="F310" s="1"/>
      <c r="G310" s="1"/>
      <c r="H310" s="1"/>
      <c r="I310" s="1"/>
      <c r="J310" s="1"/>
      <c r="K310" s="1"/>
      <c r="L310" s="1"/>
      <c r="M310" s="1"/>
    </row>
    <row r="311" spans="2:13" ht="14.25">
      <c r="B311" s="1"/>
      <c r="C311" s="1"/>
      <c r="D311" s="1"/>
      <c r="E311" s="1"/>
      <c r="F311" s="1"/>
      <c r="G311" s="1"/>
      <c r="H311" s="1"/>
      <c r="I311" s="1"/>
      <c r="J311" s="1"/>
      <c r="K311" s="1"/>
      <c r="L311" s="1"/>
      <c r="M311" s="1"/>
    </row>
    <row r="312" spans="2:13" ht="14.25">
      <c r="B312" s="1"/>
      <c r="C312" s="1"/>
      <c r="D312" s="1"/>
      <c r="E312" s="1"/>
      <c r="F312" s="1"/>
      <c r="G312" s="1"/>
      <c r="H312" s="1"/>
      <c r="I312" s="1"/>
      <c r="J312" s="1"/>
      <c r="K312" s="1"/>
      <c r="L312" s="1"/>
      <c r="M312" s="1"/>
    </row>
    <row r="313" spans="2:13" ht="14.25">
      <c r="B313" s="1"/>
      <c r="C313" s="1"/>
      <c r="D313" s="1"/>
      <c r="E313" s="1"/>
      <c r="F313" s="1"/>
      <c r="G313" s="1"/>
      <c r="H313" s="1"/>
      <c r="I313" s="1"/>
      <c r="J313" s="1"/>
      <c r="K313" s="1"/>
      <c r="L313" s="1"/>
      <c r="M313" s="1"/>
    </row>
    <row r="314" spans="2:13" ht="14.25">
      <c r="B314" s="1"/>
      <c r="C314" s="1"/>
      <c r="D314" s="1"/>
      <c r="E314" s="1"/>
      <c r="F314" s="1"/>
      <c r="G314" s="1"/>
      <c r="H314" s="1"/>
      <c r="I314" s="1"/>
      <c r="J314" s="1"/>
      <c r="K314" s="1"/>
      <c r="L314" s="1"/>
      <c r="M314" s="1"/>
    </row>
    <row r="315" spans="2:13" ht="14.25">
      <c r="B315" s="1"/>
      <c r="C315" s="1"/>
      <c r="D315" s="1"/>
      <c r="E315" s="1"/>
      <c r="F315" s="1"/>
      <c r="G315" s="1"/>
      <c r="H315" s="1"/>
      <c r="I315" s="1"/>
      <c r="J315" s="1"/>
      <c r="K315" s="1"/>
      <c r="L315" s="1"/>
      <c r="M315" s="1"/>
    </row>
    <row r="316" spans="2:13" ht="14.25">
      <c r="B316" s="1"/>
      <c r="C316" s="1"/>
      <c r="D316" s="1"/>
      <c r="E316" s="1"/>
      <c r="F316" s="1"/>
      <c r="G316" s="1"/>
      <c r="H316" s="1"/>
      <c r="I316" s="1"/>
      <c r="J316" s="1"/>
      <c r="K316" s="1"/>
      <c r="L316" s="1"/>
      <c r="M316" s="1"/>
    </row>
    <row r="317" spans="2:13" ht="14.25">
      <c r="B317" s="1"/>
      <c r="C317" s="1"/>
      <c r="D317" s="1"/>
      <c r="E317" s="1"/>
      <c r="F317" s="1"/>
      <c r="G317" s="1"/>
      <c r="H317" s="1"/>
      <c r="I317" s="1"/>
      <c r="J317" s="1"/>
      <c r="K317" s="1"/>
      <c r="L317" s="1"/>
      <c r="M317" s="1"/>
    </row>
    <row r="318" spans="2:13" ht="14.25">
      <c r="B318" s="1"/>
      <c r="C318" s="1"/>
      <c r="D318" s="1"/>
      <c r="E318" s="1"/>
      <c r="F318" s="1"/>
      <c r="G318" s="1"/>
      <c r="H318" s="1"/>
      <c r="I318" s="1"/>
      <c r="J318" s="1"/>
      <c r="K318" s="1"/>
      <c r="L318" s="1"/>
      <c r="M318" s="1"/>
    </row>
    <row r="319" spans="2:13" ht="14.25">
      <c r="B319" s="1"/>
      <c r="C319" s="1"/>
      <c r="D319" s="1"/>
      <c r="E319" s="1"/>
      <c r="F319" s="1"/>
      <c r="G319" s="1"/>
      <c r="H319" s="1"/>
      <c r="I319" s="1"/>
      <c r="J319" s="1"/>
      <c r="K319" s="1"/>
      <c r="L319" s="1"/>
      <c r="M319" s="1"/>
    </row>
    <row r="320" spans="2:13" ht="14.25">
      <c r="B320" s="1"/>
      <c r="C320" s="1"/>
      <c r="D320" s="1"/>
      <c r="E320" s="1"/>
      <c r="F320" s="1"/>
      <c r="G320" s="1"/>
      <c r="H320" s="1"/>
      <c r="I320" s="1"/>
      <c r="J320" s="1"/>
      <c r="K320" s="1"/>
      <c r="L320" s="1"/>
      <c r="M320" s="1"/>
    </row>
    <row r="321" spans="2:13" ht="14.25">
      <c r="B321" s="1"/>
      <c r="C321" s="1"/>
      <c r="D321" s="1"/>
      <c r="E321" s="1"/>
      <c r="F321" s="1"/>
      <c r="G321" s="1"/>
      <c r="H321" s="1"/>
      <c r="I321" s="1"/>
      <c r="J321" s="1"/>
      <c r="K321" s="1"/>
      <c r="L321" s="1"/>
      <c r="M321" s="1"/>
    </row>
    <row r="322" spans="2:13" ht="14.25">
      <c r="B322" s="1"/>
      <c r="C322" s="1"/>
      <c r="D322" s="1"/>
      <c r="E322" s="1"/>
      <c r="F322" s="1"/>
      <c r="G322" s="1"/>
      <c r="H322" s="1"/>
      <c r="I322" s="1"/>
      <c r="J322" s="1"/>
      <c r="K322" s="1"/>
      <c r="L322" s="1"/>
      <c r="M322" s="1"/>
    </row>
  </sheetData>
  <printOptions/>
  <pageMargins left="0.62" right="0.1968503937007874" top="0.41" bottom="0.4" header="0.2755905511811024" footer="0.38"/>
  <pageSetup horizontalDpi="300" verticalDpi="300" orientation="portrait" paperSize="9" scale="85" r:id="rId2"/>
  <headerFooter alignWithMargins="0">
    <oddFooter>&amp;R&amp;"Arial,Kursiv"Seite &amp;P von &amp;N</oddFooter>
  </headerFooter>
  <rowBreaks count="1" manualBreakCount="1">
    <brk id="56" min="1"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E91"/>
  <sheetViews>
    <sheetView zoomScaleSheetLayoutView="100" workbookViewId="0" topLeftCell="A1">
      <selection activeCell="D6" sqref="D6"/>
    </sheetView>
  </sheetViews>
  <sheetFormatPr defaultColWidth="11.421875" defaultRowHeight="12.75"/>
  <cols>
    <col min="1" max="1" width="6.421875" style="1" customWidth="1"/>
    <col min="2" max="2" width="18.7109375" style="1" customWidth="1"/>
    <col min="3" max="3" width="7.00390625" style="1" customWidth="1"/>
    <col min="4" max="4" width="10.421875" style="1" customWidth="1"/>
    <col min="5" max="5" width="4.57421875" style="56" customWidth="1"/>
    <col min="6" max="9" width="7.28125" style="56" customWidth="1"/>
    <col min="10" max="10" width="2.7109375" style="56" customWidth="1"/>
    <col min="11" max="11" width="5.7109375" style="23" customWidth="1"/>
    <col min="12" max="12" width="2.7109375" style="56" customWidth="1"/>
    <col min="13" max="13" width="6.421875" style="23" customWidth="1"/>
    <col min="14" max="14" width="2.7109375" style="56" customWidth="1"/>
    <col min="15" max="15" width="6.28125" style="23" customWidth="1"/>
    <col min="16" max="16" width="2.7109375" style="56" customWidth="1"/>
    <col min="17" max="17" width="5.7109375" style="23" customWidth="1"/>
    <col min="18" max="18" width="2.7109375" style="56" customWidth="1"/>
    <col min="19" max="19" width="5.7109375" style="23" customWidth="1"/>
    <col min="20" max="20" width="2.7109375" style="56" customWidth="1"/>
    <col min="21" max="21" width="5.7109375" style="23" customWidth="1"/>
    <col min="22" max="22" width="2.7109375" style="56" customWidth="1"/>
    <col min="23" max="23" width="5.7109375" style="23" customWidth="1"/>
    <col min="24" max="24" width="6.8515625" style="1" customWidth="1"/>
    <col min="25" max="26" width="10.421875" style="1" customWidth="1"/>
    <col min="27" max="27" width="17.140625" style="1" customWidth="1"/>
    <col min="28" max="34" width="10.421875" style="1" customWidth="1"/>
    <col min="35" max="16384" width="11.421875" style="1" customWidth="1"/>
  </cols>
  <sheetData>
    <row r="2" ht="15">
      <c r="B2" s="51" t="s">
        <v>143</v>
      </c>
    </row>
    <row r="3" spans="2:4" ht="14.25">
      <c r="B3" t="s">
        <v>145</v>
      </c>
      <c r="C3" s="57"/>
      <c r="D3" s="57"/>
    </row>
    <row r="4" spans="2:25" ht="18.75" customHeight="1">
      <c r="B4" s="54" t="s">
        <v>106</v>
      </c>
      <c r="C4" s="57"/>
      <c r="D4" s="57"/>
      <c r="Y4" s="97" t="s">
        <v>144</v>
      </c>
    </row>
    <row r="5" spans="2:25" ht="14.25">
      <c r="B5" s="32" t="s">
        <v>65</v>
      </c>
      <c r="C5" s="33" t="s">
        <v>132</v>
      </c>
      <c r="D5" s="33" t="s">
        <v>126</v>
      </c>
      <c r="E5" s="32"/>
      <c r="F5" s="33"/>
      <c r="G5" s="33"/>
      <c r="H5" s="33"/>
      <c r="I5" s="33" t="s">
        <v>114</v>
      </c>
      <c r="J5" s="33"/>
      <c r="K5" s="33" t="s">
        <v>108</v>
      </c>
      <c r="L5" s="33"/>
      <c r="M5" s="33" t="s">
        <v>109</v>
      </c>
      <c r="N5" s="33"/>
      <c r="O5" s="33" t="s">
        <v>110</v>
      </c>
      <c r="P5" s="33"/>
      <c r="Q5" s="33" t="s">
        <v>111</v>
      </c>
      <c r="R5" s="33"/>
      <c r="S5" s="33" t="s">
        <v>117</v>
      </c>
      <c r="T5" s="33"/>
      <c r="U5" s="33" t="s">
        <v>118</v>
      </c>
      <c r="V5" s="33"/>
      <c r="W5" s="33" t="s">
        <v>127</v>
      </c>
      <c r="X5" s="33"/>
      <c r="Y5" s="33" t="s">
        <v>134</v>
      </c>
    </row>
    <row r="6" spans="1:23" s="58" customFormat="1" ht="15">
      <c r="A6" s="67"/>
      <c r="C6" s="81" t="s">
        <v>133</v>
      </c>
      <c r="D6" s="67"/>
      <c r="E6" s="68"/>
      <c r="J6" s="68"/>
      <c r="K6" s="66"/>
      <c r="L6" s="68"/>
      <c r="M6" s="66"/>
      <c r="N6" s="68"/>
      <c r="O6" s="66"/>
      <c r="P6" s="68"/>
      <c r="Q6" s="66"/>
      <c r="R6" s="68"/>
      <c r="S6" s="66"/>
      <c r="T6" s="68"/>
      <c r="U6" s="66"/>
      <c r="V6" s="68"/>
      <c r="W6" s="66"/>
    </row>
    <row r="7" spans="2:23" s="58" customFormat="1" ht="15">
      <c r="B7" s="69" t="s">
        <v>115</v>
      </c>
      <c r="C7" s="70"/>
      <c r="E7" s="65"/>
      <c r="F7" s="72" t="s">
        <v>125</v>
      </c>
      <c r="G7" s="72" t="s">
        <v>123</v>
      </c>
      <c r="H7" s="72" t="s">
        <v>124</v>
      </c>
      <c r="I7" s="72" t="s">
        <v>48</v>
      </c>
      <c r="J7" s="76" t="s">
        <v>119</v>
      </c>
      <c r="K7" s="66"/>
      <c r="L7" s="76" t="s">
        <v>119</v>
      </c>
      <c r="M7" s="66"/>
      <c r="N7" s="76" t="s">
        <v>119</v>
      </c>
      <c r="O7" s="66"/>
      <c r="P7" s="76" t="s">
        <v>119</v>
      </c>
      <c r="Q7" s="66"/>
      <c r="R7" s="76" t="s">
        <v>119</v>
      </c>
      <c r="S7" s="66"/>
      <c r="T7" s="76" t="s">
        <v>119</v>
      </c>
      <c r="U7" s="66"/>
      <c r="V7" s="76" t="s">
        <v>119</v>
      </c>
      <c r="W7" s="66"/>
    </row>
    <row r="8" spans="2:26" s="58" customFormat="1" ht="15">
      <c r="B8" s="71" t="s">
        <v>128</v>
      </c>
      <c r="C8" s="59">
        <f>'Bl.1 Kostenblöcke'!I$78</f>
        <v>25.6</v>
      </c>
      <c r="D8" s="4">
        <v>8800</v>
      </c>
      <c r="E8" s="66" t="s">
        <v>34</v>
      </c>
      <c r="F8" s="4">
        <f>D8</f>
        <v>8800</v>
      </c>
      <c r="G8" s="4">
        <f>D8</f>
        <v>8800</v>
      </c>
      <c r="H8" s="4"/>
      <c r="I8" s="4"/>
      <c r="J8" s="77">
        <f>'Bl.1 Kostenblöcke'!B$17</f>
        <v>13</v>
      </c>
      <c r="K8" s="61">
        <f>'Bl.1 Kostenblöcke'!O$17</f>
        <v>3.59</v>
      </c>
      <c r="L8" s="77">
        <f>'Bl.1 Kostenblöcke'!B46</f>
        <v>42</v>
      </c>
      <c r="M8" s="61"/>
      <c r="N8" s="77"/>
      <c r="O8" s="61"/>
      <c r="P8" s="77">
        <f>'Bl.1 Kostenblöcke'!B56</f>
        <v>52</v>
      </c>
      <c r="Q8" s="61">
        <f>'Bl.1 Kostenblöcke'!O56</f>
        <v>0.53</v>
      </c>
      <c r="R8" s="77"/>
      <c r="S8" s="61"/>
      <c r="T8" s="77">
        <f>'Bl.1 Kostenblöcke'!B65</f>
        <v>61</v>
      </c>
      <c r="U8" s="61">
        <f>'Bl.1 Kostenblöcke'!O65</f>
        <v>1.73</v>
      </c>
      <c r="V8" s="77">
        <f>'Bl.1 Kostenblöcke'!B71</f>
        <v>67</v>
      </c>
      <c r="W8" s="61">
        <f>'Bl.1 Kostenblöcke'!O71</f>
        <v>6.41</v>
      </c>
      <c r="X8" s="98">
        <f>C8+K8+M8+O8+Q8+S8+U8+W8</f>
        <v>37.86</v>
      </c>
      <c r="Y8" s="4">
        <f>ROUND(D8*X8,0)</f>
        <v>333168</v>
      </c>
      <c r="Z8" s="73"/>
    </row>
    <row r="9" spans="1:26" s="58" customFormat="1" ht="15">
      <c r="A9" s="65"/>
      <c r="B9" s="71" t="s">
        <v>129</v>
      </c>
      <c r="C9" s="59">
        <f>'Bl.1 Kostenblöcke'!I$78</f>
        <v>25.6</v>
      </c>
      <c r="D9" s="4">
        <v>5500</v>
      </c>
      <c r="E9" s="66" t="s">
        <v>34</v>
      </c>
      <c r="F9" s="4">
        <f>D9</f>
        <v>5500</v>
      </c>
      <c r="G9" s="4">
        <f>D9</f>
        <v>5500</v>
      </c>
      <c r="H9" s="4">
        <f>D9</f>
        <v>5500</v>
      </c>
      <c r="I9" s="4"/>
      <c r="J9" s="77">
        <f>J8</f>
        <v>13</v>
      </c>
      <c r="K9" s="61">
        <f>K8</f>
        <v>3.59</v>
      </c>
      <c r="L9" s="77">
        <f>'Bl.1 Kostenblöcke'!B40</f>
        <v>36</v>
      </c>
      <c r="M9" s="61">
        <f>'Bl.1 Kostenblöcke'!O$40</f>
        <v>0.7</v>
      </c>
      <c r="N9" s="77">
        <f>'Bl.1 Kostenblöcke'!B46</f>
        <v>42</v>
      </c>
      <c r="O9" s="61">
        <f>'Bl.1 Kostenblöcke'!O46</f>
        <v>7.58</v>
      </c>
      <c r="P9" s="77">
        <f>P$8</f>
        <v>52</v>
      </c>
      <c r="Q9" s="61">
        <f>Q$8</f>
        <v>0.53</v>
      </c>
      <c r="R9" s="77">
        <f>'Bl.1 Kostenblöcke'!B50</f>
        <v>46</v>
      </c>
      <c r="S9" s="61">
        <f>'Bl.1 Kostenblöcke'!O50</f>
        <v>0.23</v>
      </c>
      <c r="T9" s="77">
        <f>T$8</f>
        <v>61</v>
      </c>
      <c r="U9" s="61">
        <f>U$8</f>
        <v>1.73</v>
      </c>
      <c r="V9" s="77">
        <f>V$8</f>
        <v>67</v>
      </c>
      <c r="W9" s="61">
        <f>W$8</f>
        <v>6.41</v>
      </c>
      <c r="X9" s="98">
        <f>C9+K9+M9+O9+Q9+S9+U9+W9</f>
        <v>46.36999999999999</v>
      </c>
      <c r="Y9" s="4">
        <f>ROUND(D9*X9,0)</f>
        <v>255035</v>
      </c>
      <c r="Z9" s="73"/>
    </row>
    <row r="10" spans="1:26" s="58" customFormat="1" ht="15">
      <c r="A10" s="65"/>
      <c r="B10" s="71"/>
      <c r="C10" s="71"/>
      <c r="D10" s="4"/>
      <c r="E10" s="75"/>
      <c r="F10" s="4"/>
      <c r="G10" s="4"/>
      <c r="H10" s="4"/>
      <c r="I10" s="4"/>
      <c r="J10" s="78"/>
      <c r="K10" s="66"/>
      <c r="L10" s="78"/>
      <c r="M10" s="66"/>
      <c r="N10" s="78"/>
      <c r="O10" s="66"/>
      <c r="P10" s="78"/>
      <c r="Q10" s="66"/>
      <c r="R10" s="78"/>
      <c r="S10" s="66"/>
      <c r="T10" s="78"/>
      <c r="U10" s="66"/>
      <c r="V10" s="78"/>
      <c r="W10" s="66"/>
      <c r="Z10" s="74"/>
    </row>
    <row r="11" spans="1:26" s="58" customFormat="1" ht="15">
      <c r="A11" s="65"/>
      <c r="B11" s="69" t="s">
        <v>116</v>
      </c>
      <c r="D11" s="4"/>
      <c r="E11" s="66"/>
      <c r="F11" s="4"/>
      <c r="G11" s="4"/>
      <c r="H11" s="4"/>
      <c r="I11" s="4"/>
      <c r="J11" s="79"/>
      <c r="K11" s="66"/>
      <c r="L11" s="79"/>
      <c r="M11" s="66"/>
      <c r="N11" s="79"/>
      <c r="O11" s="66"/>
      <c r="P11" s="79"/>
      <c r="Q11" s="66"/>
      <c r="R11" s="79"/>
      <c r="S11" s="66"/>
      <c r="T11" s="79"/>
      <c r="U11" s="66"/>
      <c r="V11" s="79"/>
      <c r="W11" s="66"/>
      <c r="Z11" s="74"/>
    </row>
    <row r="12" spans="1:26" s="58" customFormat="1" ht="15">
      <c r="A12" s="65"/>
      <c r="B12" s="71" t="s">
        <v>130</v>
      </c>
      <c r="C12" s="59">
        <f>'Bl.1 Kostenblöcke'!I$78</f>
        <v>25.6</v>
      </c>
      <c r="D12" s="4">
        <v>1500</v>
      </c>
      <c r="E12" s="66" t="s">
        <v>34</v>
      </c>
      <c r="F12" s="4">
        <f>D12</f>
        <v>1500</v>
      </c>
      <c r="G12" s="4"/>
      <c r="H12" s="4"/>
      <c r="I12" s="4">
        <f>D12</f>
        <v>1500</v>
      </c>
      <c r="J12" s="77">
        <f>'Bl.1 Kostenblöcke'!B16</f>
        <v>12</v>
      </c>
      <c r="K12" s="61">
        <f>'Bl.1 Kostenblöcke'!O$16</f>
        <v>1.73</v>
      </c>
      <c r="L12" s="77">
        <f>L8</f>
        <v>42</v>
      </c>
      <c r="M12" s="61"/>
      <c r="N12" s="77"/>
      <c r="O12" s="61"/>
      <c r="P12" s="77">
        <f>P$8</f>
        <v>52</v>
      </c>
      <c r="Q12" s="61">
        <f>Q$8</f>
        <v>0.53</v>
      </c>
      <c r="R12" s="77"/>
      <c r="S12" s="61"/>
      <c r="T12" s="77">
        <f aca="true" t="shared" si="0" ref="T12:W13">T$8</f>
        <v>61</v>
      </c>
      <c r="U12" s="61">
        <f t="shared" si="0"/>
        <v>1.73</v>
      </c>
      <c r="V12" s="77">
        <f t="shared" si="0"/>
        <v>67</v>
      </c>
      <c r="W12" s="61">
        <f t="shared" si="0"/>
        <v>6.41</v>
      </c>
      <c r="X12" s="98">
        <f>C12+K12+M12+O12+Q12+S12+U12+W12</f>
        <v>36</v>
      </c>
      <c r="Y12" s="4">
        <f>ROUND(D12*X12,0)</f>
        <v>54000</v>
      </c>
      <c r="Z12" s="73"/>
    </row>
    <row r="13" spans="1:26" s="58" customFormat="1" ht="15">
      <c r="A13" s="65"/>
      <c r="B13" s="71" t="s">
        <v>131</v>
      </c>
      <c r="C13" s="59">
        <f>'Bl.1 Kostenblöcke'!I$78</f>
        <v>25.6</v>
      </c>
      <c r="D13" s="4">
        <v>500</v>
      </c>
      <c r="E13" s="66" t="s">
        <v>34</v>
      </c>
      <c r="F13" s="4">
        <f>D13</f>
        <v>500</v>
      </c>
      <c r="G13" s="4"/>
      <c r="H13" s="4">
        <f>D13</f>
        <v>500</v>
      </c>
      <c r="I13" s="4">
        <f>D13</f>
        <v>500</v>
      </c>
      <c r="J13" s="77">
        <f>J12</f>
        <v>12</v>
      </c>
      <c r="K13" s="61">
        <f>K12</f>
        <v>1.73</v>
      </c>
      <c r="L13" s="77">
        <f>L9</f>
        <v>36</v>
      </c>
      <c r="M13" s="61">
        <f>M9</f>
        <v>0.7</v>
      </c>
      <c r="N13" s="77">
        <f>N9</f>
        <v>42</v>
      </c>
      <c r="O13" s="61">
        <f>O9</f>
        <v>7.58</v>
      </c>
      <c r="P13" s="77">
        <f>P$8</f>
        <v>52</v>
      </c>
      <c r="Q13" s="61">
        <f>Q$8</f>
        <v>0.53</v>
      </c>
      <c r="R13" s="77">
        <f>R9</f>
        <v>46</v>
      </c>
      <c r="S13" s="61">
        <f>S9</f>
        <v>0.23</v>
      </c>
      <c r="T13" s="77">
        <f t="shared" si="0"/>
        <v>61</v>
      </c>
      <c r="U13" s="61">
        <f t="shared" si="0"/>
        <v>1.73</v>
      </c>
      <c r="V13" s="77">
        <f t="shared" si="0"/>
        <v>67</v>
      </c>
      <c r="W13" s="61">
        <f t="shared" si="0"/>
        <v>6.41</v>
      </c>
      <c r="X13" s="98">
        <f>C13+K13+M13+O13+Q13+S13+U13+W13</f>
        <v>44.50999999999999</v>
      </c>
      <c r="Y13" s="4">
        <f>ROUND(D13*X13,0)</f>
        <v>22255</v>
      </c>
      <c r="Z13" s="73"/>
    </row>
    <row r="14" spans="2:26" s="58" customFormat="1" ht="15">
      <c r="B14" s="71"/>
      <c r="D14" s="4"/>
      <c r="E14" s="75"/>
      <c r="F14" s="4"/>
      <c r="G14" s="4"/>
      <c r="H14" s="4"/>
      <c r="I14" s="4"/>
      <c r="J14" s="78"/>
      <c r="K14" s="66"/>
      <c r="L14" s="78"/>
      <c r="M14" s="66"/>
      <c r="N14" s="78"/>
      <c r="O14" s="66"/>
      <c r="P14" s="78"/>
      <c r="Q14" s="66"/>
      <c r="R14" s="78"/>
      <c r="S14" s="66"/>
      <c r="T14" s="78"/>
      <c r="U14" s="66"/>
      <c r="V14" s="78"/>
      <c r="W14" s="66"/>
      <c r="Z14" s="74"/>
    </row>
    <row r="15" spans="2:26" s="58" customFormat="1" ht="15">
      <c r="B15" s="69" t="s">
        <v>112</v>
      </c>
      <c r="D15" s="4"/>
      <c r="E15" s="66"/>
      <c r="F15" s="4"/>
      <c r="G15" s="4"/>
      <c r="H15" s="4"/>
      <c r="I15" s="4"/>
      <c r="J15" s="80"/>
      <c r="K15" s="66"/>
      <c r="L15" s="80"/>
      <c r="M15" s="66"/>
      <c r="N15" s="80"/>
      <c r="O15" s="66"/>
      <c r="P15" s="80"/>
      <c r="Q15" s="66"/>
      <c r="R15" s="80"/>
      <c r="S15" s="66"/>
      <c r="T15" s="80"/>
      <c r="U15" s="66"/>
      <c r="V15" s="80"/>
      <c r="W15" s="66"/>
      <c r="Z15" s="74"/>
    </row>
    <row r="16" spans="1:26" s="58" customFormat="1" ht="15">
      <c r="A16" s="65"/>
      <c r="B16" s="71" t="s">
        <v>13</v>
      </c>
      <c r="C16" s="59">
        <f>'Bl.1 Kostenblöcke'!I$78</f>
        <v>25.6</v>
      </c>
      <c r="D16" s="4">
        <f>'Bl.1 Kostenblöcke'!K25</f>
        <v>500</v>
      </c>
      <c r="E16" s="66" t="s">
        <v>34</v>
      </c>
      <c r="F16" s="4">
        <f>D16</f>
        <v>500</v>
      </c>
      <c r="G16" s="4"/>
      <c r="H16" s="4"/>
      <c r="I16" s="4"/>
      <c r="J16" s="77">
        <f>'Bl.1 Kostenblöcke'!B19</f>
        <v>15</v>
      </c>
      <c r="K16" s="61">
        <f>'Bl.1 Kostenblöcke'!O19</f>
        <v>2.31</v>
      </c>
      <c r="L16" s="77">
        <f>'Bl.1 Kostenblöcke'!B25</f>
        <v>21</v>
      </c>
      <c r="M16" s="61">
        <f>'Bl.1 Kostenblöcke'!O25</f>
        <v>12.2</v>
      </c>
      <c r="N16" s="77">
        <f>'Bl.1 Kostenblöcke'!B29</f>
        <v>25</v>
      </c>
      <c r="O16" s="61">
        <f>'Bl.1 Kostenblöcke'!O29</f>
        <v>14.2</v>
      </c>
      <c r="P16" s="77">
        <f>P$8</f>
        <v>52</v>
      </c>
      <c r="Q16" s="61">
        <f>Q$8</f>
        <v>0.53</v>
      </c>
      <c r="R16" s="77"/>
      <c r="S16" s="61"/>
      <c r="T16" s="77">
        <f>T$8</f>
        <v>61</v>
      </c>
      <c r="U16" s="61">
        <f>U$8</f>
        <v>1.73</v>
      </c>
      <c r="V16" s="77">
        <f>V$8</f>
        <v>67</v>
      </c>
      <c r="W16" s="61">
        <f>W$8</f>
        <v>6.41</v>
      </c>
      <c r="X16" s="98">
        <f>C16+K16+M16+O16+Q16+S16+U16+W16</f>
        <v>62.980000000000004</v>
      </c>
      <c r="Y16" s="4">
        <f>ROUND(D16*X16,0)</f>
        <v>31490</v>
      </c>
      <c r="Z16" s="73"/>
    </row>
    <row r="17" spans="2:26" s="58" customFormat="1" ht="15">
      <c r="B17" s="71"/>
      <c r="D17" s="4"/>
      <c r="E17" s="66"/>
      <c r="F17" s="4"/>
      <c r="G17" s="4"/>
      <c r="H17" s="4"/>
      <c r="I17" s="4"/>
      <c r="J17" s="80"/>
      <c r="K17" s="66"/>
      <c r="L17" s="80"/>
      <c r="M17" s="66"/>
      <c r="N17" s="80"/>
      <c r="O17" s="66"/>
      <c r="P17" s="80"/>
      <c r="Q17" s="66"/>
      <c r="R17" s="80"/>
      <c r="S17" s="66"/>
      <c r="T17" s="80"/>
      <c r="U17" s="66"/>
      <c r="V17" s="80"/>
      <c r="W17" s="66"/>
      <c r="Z17" s="74"/>
    </row>
    <row r="18" spans="1:26" s="58" customFormat="1" ht="15">
      <c r="A18" s="71"/>
      <c r="B18" s="69" t="s">
        <v>113</v>
      </c>
      <c r="D18" s="4"/>
      <c r="E18" s="66"/>
      <c r="F18" s="4"/>
      <c r="G18" s="4"/>
      <c r="H18" s="4"/>
      <c r="I18" s="4"/>
      <c r="J18" s="80"/>
      <c r="K18" s="66"/>
      <c r="L18" s="80"/>
      <c r="M18" s="66"/>
      <c r="N18" s="80"/>
      <c r="O18" s="66"/>
      <c r="P18" s="80"/>
      <c r="Q18" s="66"/>
      <c r="R18" s="80"/>
      <c r="S18" s="66"/>
      <c r="T18" s="80"/>
      <c r="U18" s="66"/>
      <c r="V18" s="80"/>
      <c r="W18" s="66"/>
      <c r="Z18" s="74"/>
    </row>
    <row r="19" spans="2:26" s="58" customFormat="1" ht="15">
      <c r="B19" s="71" t="s">
        <v>105</v>
      </c>
      <c r="D19" s="4">
        <f>'Bl.1 Kostenblöcke'!K32</f>
        <v>1400</v>
      </c>
      <c r="E19" s="66" t="s">
        <v>34</v>
      </c>
      <c r="F19" s="4"/>
      <c r="G19" s="4"/>
      <c r="H19" s="4"/>
      <c r="I19" s="4"/>
      <c r="J19" s="77">
        <f>'Bl.1 Kostenblöcke'!B18</f>
        <v>14</v>
      </c>
      <c r="K19" s="61">
        <f>'Bl.1 Kostenblöcke'!O18</f>
        <v>1.24</v>
      </c>
      <c r="L19" s="77">
        <f>'Bl.1 Kostenblöcke'!B32</f>
        <v>28</v>
      </c>
      <c r="M19" s="61">
        <f>'Bl.1 Kostenblöcke'!O32</f>
        <v>1.64</v>
      </c>
      <c r="N19" s="77">
        <f>'Bl.1 Kostenblöcke'!B37</f>
        <v>33</v>
      </c>
      <c r="O19" s="61">
        <f>'Bl.1 Kostenblöcke'!O37</f>
        <v>7.89</v>
      </c>
      <c r="P19" s="77"/>
      <c r="Q19" s="61"/>
      <c r="R19" s="77"/>
      <c r="S19" s="61"/>
      <c r="T19" s="77"/>
      <c r="U19" s="61"/>
      <c r="V19" s="77"/>
      <c r="W19" s="61"/>
      <c r="X19" s="98">
        <f>C19+K19+M19+O19+Q19+S19+U19+W19</f>
        <v>10.77</v>
      </c>
      <c r="Y19" s="4">
        <f>ROUND(D19*X19,0)</f>
        <v>15078</v>
      </c>
      <c r="Z19" s="73"/>
    </row>
    <row r="20" spans="2:26" s="58" customFormat="1" ht="15.75" thickBot="1">
      <c r="B20" s="71"/>
      <c r="D20" s="4"/>
      <c r="E20" s="66"/>
      <c r="F20" s="13">
        <f>SUM(F8:F19)</f>
        <v>16800</v>
      </c>
      <c r="G20" s="13">
        <f>SUM(G8:G19)</f>
        <v>14300</v>
      </c>
      <c r="H20" s="13">
        <f>SUM(H8:H19)</f>
        <v>6000</v>
      </c>
      <c r="I20" s="13">
        <f>SUM(I8:I19)</f>
        <v>2000</v>
      </c>
      <c r="J20" s="77"/>
      <c r="K20" s="61"/>
      <c r="L20" s="77"/>
      <c r="M20" s="61"/>
      <c r="N20" s="77"/>
      <c r="O20" s="61"/>
      <c r="P20" s="77"/>
      <c r="Q20" s="61"/>
      <c r="R20" s="77"/>
      <c r="S20" s="61"/>
      <c r="T20" s="77"/>
      <c r="U20" s="61"/>
      <c r="V20" s="77"/>
      <c r="W20" s="61"/>
      <c r="X20" s="59"/>
      <c r="Y20" s="4"/>
      <c r="Z20" s="73"/>
    </row>
    <row r="21" spans="10:23" s="58" customFormat="1" ht="15" thickTop="1">
      <c r="J21" s="60"/>
      <c r="K21" s="66"/>
      <c r="L21" s="60"/>
      <c r="M21" s="66"/>
      <c r="N21" s="60"/>
      <c r="O21" s="66"/>
      <c r="P21" s="60"/>
      <c r="Q21" s="66"/>
      <c r="R21" s="60"/>
      <c r="S21" s="66"/>
      <c r="T21" s="60"/>
      <c r="U21" s="66"/>
      <c r="V21" s="60"/>
      <c r="W21" s="66"/>
    </row>
    <row r="22" spans="2:14" s="58" customFormat="1" ht="15.75" customHeight="1">
      <c r="B22" s="32" t="s">
        <v>65</v>
      </c>
      <c r="C22" s="33"/>
      <c r="D22" s="33" t="s">
        <v>126</v>
      </c>
      <c r="E22" s="32"/>
      <c r="F22" s="33"/>
      <c r="G22" s="82"/>
      <c r="H22" s="82"/>
      <c r="I22" s="33" t="s">
        <v>135</v>
      </c>
      <c r="N22" s="81" t="s">
        <v>141</v>
      </c>
    </row>
    <row r="23" spans="6:22" s="58" customFormat="1" ht="15.75" customHeight="1">
      <c r="F23" s="60"/>
      <c r="H23" s="76" t="s">
        <v>119</v>
      </c>
      <c r="I23" s="60"/>
      <c r="J23" s="60"/>
      <c r="L23" s="60"/>
      <c r="N23" s="60"/>
      <c r="P23" s="60"/>
      <c r="R23" s="60"/>
      <c r="T23" s="60"/>
      <c r="V23" s="60"/>
    </row>
    <row r="24" spans="2:25" s="58" customFormat="1" ht="15.75" customHeight="1">
      <c r="B24" s="1" t="s">
        <v>63</v>
      </c>
      <c r="D24" s="4">
        <v>750000</v>
      </c>
      <c r="E24" s="61" t="s">
        <v>122</v>
      </c>
      <c r="F24" s="60"/>
      <c r="H24" s="77">
        <f>'Bl.1 Kostenblöcke'!B86</f>
        <v>82</v>
      </c>
      <c r="I24" s="99">
        <f>'Bl.1 Kostenblöcke'!O86</f>
        <v>0.123</v>
      </c>
      <c r="J24" s="60"/>
      <c r="L24" s="60"/>
      <c r="N24" s="60"/>
      <c r="P24" s="60"/>
      <c r="R24" s="60"/>
      <c r="T24" s="60"/>
      <c r="V24" s="60"/>
      <c r="Y24" s="4">
        <f>D24+D24*I24</f>
        <v>842250</v>
      </c>
    </row>
    <row r="25" spans="2:25" s="58" customFormat="1" ht="15.75" customHeight="1">
      <c r="B25" s="1" t="s">
        <v>62</v>
      </c>
      <c r="D25" s="4">
        <v>50000</v>
      </c>
      <c r="E25" s="61" t="s">
        <v>122</v>
      </c>
      <c r="F25" s="60"/>
      <c r="H25" s="77">
        <f>'Bl.1 Kostenblöcke'!B87</f>
        <v>83</v>
      </c>
      <c r="I25" s="99">
        <f>'Bl.1 Kostenblöcke'!O87</f>
        <v>0.306</v>
      </c>
      <c r="J25" s="60"/>
      <c r="L25" s="60"/>
      <c r="N25" s="60"/>
      <c r="P25" s="60"/>
      <c r="R25" s="60"/>
      <c r="T25" s="60"/>
      <c r="V25" s="60"/>
      <c r="Y25" s="4">
        <f>D25+D25*I25</f>
        <v>65300</v>
      </c>
    </row>
    <row r="26" spans="2:25" s="58" customFormat="1" ht="15.75" customHeight="1">
      <c r="B26" s="1" t="s">
        <v>120</v>
      </c>
      <c r="D26" s="4">
        <v>130000</v>
      </c>
      <c r="E26" s="61" t="s">
        <v>122</v>
      </c>
      <c r="F26" s="60"/>
      <c r="H26" s="77">
        <f>'Bl.1 Kostenblöcke'!B88</f>
        <v>84</v>
      </c>
      <c r="I26" s="99">
        <f>'Bl.1 Kostenblöcke'!O88</f>
        <v>0.141</v>
      </c>
      <c r="J26" s="60"/>
      <c r="L26" s="60"/>
      <c r="N26" s="60"/>
      <c r="P26" s="60"/>
      <c r="R26" s="60"/>
      <c r="T26" s="60"/>
      <c r="V26" s="60"/>
      <c r="Y26" s="4">
        <f>D26+D26*I26</f>
        <v>148330</v>
      </c>
    </row>
    <row r="27" spans="2:25" s="58" customFormat="1" ht="15.75" customHeight="1">
      <c r="B27" s="1" t="s">
        <v>121</v>
      </c>
      <c r="D27" s="4">
        <v>520000</v>
      </c>
      <c r="E27" s="61" t="s">
        <v>122</v>
      </c>
      <c r="F27" s="60"/>
      <c r="H27" s="77">
        <f>'Bl.1 Kostenblöcke'!B89</f>
        <v>85</v>
      </c>
      <c r="I27" s="99">
        <f>'Bl.1 Kostenblöcke'!O89</f>
        <v>0.053</v>
      </c>
      <c r="J27" s="60"/>
      <c r="L27" s="60"/>
      <c r="N27" s="60"/>
      <c r="P27" s="60"/>
      <c r="R27" s="60"/>
      <c r="T27" s="60"/>
      <c r="V27" s="60"/>
      <c r="Y27" s="4">
        <f>D27+D27*I27</f>
        <v>547560</v>
      </c>
    </row>
    <row r="28" spans="4:30" s="58" customFormat="1" ht="15.75" customHeight="1">
      <c r="D28" s="70"/>
      <c r="H28" s="60"/>
      <c r="I28" s="60"/>
      <c r="J28" s="60"/>
      <c r="L28" s="60"/>
      <c r="N28" s="60"/>
      <c r="P28" s="60"/>
      <c r="R28" s="60"/>
      <c r="T28" s="60"/>
      <c r="V28" s="60"/>
      <c r="X28" s="61"/>
      <c r="Y28" s="61"/>
      <c r="Z28" s="61"/>
      <c r="AC28" s="62"/>
      <c r="AD28" s="63"/>
    </row>
    <row r="29" spans="6:30" s="58" customFormat="1" ht="15.75" customHeight="1" thickBot="1">
      <c r="F29" s="60"/>
      <c r="G29" s="60"/>
      <c r="H29" s="60"/>
      <c r="I29" s="60"/>
      <c r="J29" s="60"/>
      <c r="K29" s="61"/>
      <c r="L29" s="60"/>
      <c r="M29" s="61"/>
      <c r="N29" s="60"/>
      <c r="O29" s="61"/>
      <c r="P29" s="60"/>
      <c r="Q29" s="61"/>
      <c r="R29" s="60"/>
      <c r="S29" s="61"/>
      <c r="T29" s="60"/>
      <c r="U29" s="61"/>
      <c r="V29" s="60"/>
      <c r="X29" s="84" t="s">
        <v>136</v>
      </c>
      <c r="Y29" s="18">
        <f>SUM(Y8:Y27)</f>
        <v>2314466</v>
      </c>
      <c r="Z29" s="61"/>
      <c r="AC29" s="62"/>
      <c r="AD29" s="63"/>
    </row>
    <row r="30" spans="10:30" s="58" customFormat="1" ht="9.75" customHeight="1" thickTop="1">
      <c r="J30" s="60"/>
      <c r="K30" s="61"/>
      <c r="L30" s="60"/>
      <c r="M30" s="61"/>
      <c r="N30" s="60"/>
      <c r="O30" s="61"/>
      <c r="P30" s="60"/>
      <c r="Q30" s="61"/>
      <c r="R30" s="60"/>
      <c r="S30" s="61"/>
      <c r="T30" s="60"/>
      <c r="U30" s="61"/>
      <c r="V30" s="60"/>
      <c r="W30" s="61"/>
      <c r="X30" s="61"/>
      <c r="Y30" s="61"/>
      <c r="Z30" s="61"/>
      <c r="AC30" s="62"/>
      <c r="AD30" s="63"/>
    </row>
    <row r="31" spans="2:30" s="58" customFormat="1" ht="15.75" customHeight="1">
      <c r="B31" s="74" t="s">
        <v>138</v>
      </c>
      <c r="E31" s="60"/>
      <c r="F31" s="60"/>
      <c r="G31" s="60"/>
      <c r="H31" s="77">
        <f>'Bl.1 Kostenblöcke'!B112</f>
        <v>108</v>
      </c>
      <c r="I31" s="100">
        <f>'Bl.1 Kostenblöcke'!J112</f>
        <v>0.11812595607871607</v>
      </c>
      <c r="J31" s="60"/>
      <c r="K31" s="61"/>
      <c r="L31" s="60"/>
      <c r="M31" s="61"/>
      <c r="N31" s="60"/>
      <c r="O31" s="61"/>
      <c r="P31" s="60"/>
      <c r="Q31" s="61"/>
      <c r="R31" s="60"/>
      <c r="S31" s="61"/>
      <c r="T31" s="60"/>
      <c r="U31" s="61"/>
      <c r="V31" s="60"/>
      <c r="W31" s="61"/>
      <c r="X31" s="61"/>
      <c r="Y31" s="83">
        <f>Y29*I31</f>
        <v>273398.50906168163</v>
      </c>
      <c r="Z31" s="61"/>
      <c r="AC31" s="62"/>
      <c r="AD31" s="63"/>
    </row>
    <row r="32" spans="2:30" s="58" customFormat="1" ht="9.75" customHeight="1">
      <c r="B32" s="62"/>
      <c r="C32" s="59"/>
      <c r="D32" s="59"/>
      <c r="E32" s="60"/>
      <c r="F32" s="60"/>
      <c r="G32" s="60"/>
      <c r="H32" s="60"/>
      <c r="I32" s="60"/>
      <c r="J32" s="60"/>
      <c r="K32" s="61"/>
      <c r="L32" s="60"/>
      <c r="M32" s="61"/>
      <c r="N32" s="60"/>
      <c r="O32" s="61"/>
      <c r="P32" s="60"/>
      <c r="Q32" s="61"/>
      <c r="R32" s="60"/>
      <c r="S32" s="61"/>
      <c r="T32" s="60"/>
      <c r="U32" s="61"/>
      <c r="V32" s="60"/>
      <c r="W32" s="61"/>
      <c r="X32" s="61"/>
      <c r="Y32" s="61"/>
      <c r="Z32" s="61"/>
      <c r="AC32" s="62"/>
      <c r="AD32" s="63"/>
    </row>
    <row r="33" spans="2:30" s="58" customFormat="1" ht="15.75" customHeight="1" thickBot="1">
      <c r="B33" s="62" t="s">
        <v>139</v>
      </c>
      <c r="C33" s="59"/>
      <c r="D33" s="4">
        <f>'Bl.1 Kostenblöcke'!K114</f>
        <v>2587500</v>
      </c>
      <c r="G33" s="60"/>
      <c r="H33" s="60"/>
      <c r="I33" s="60"/>
      <c r="J33" s="60"/>
      <c r="K33" s="60"/>
      <c r="L33" s="60"/>
      <c r="M33" s="61"/>
      <c r="P33" s="86" t="s">
        <v>140</v>
      </c>
      <c r="Q33" s="75">
        <f>Y33-'Bl.1 Kostenblöcke'!K114</f>
        <v>364.50906168157235</v>
      </c>
      <c r="R33" s="60" t="s">
        <v>122</v>
      </c>
      <c r="X33" s="84" t="s">
        <v>137</v>
      </c>
      <c r="Y33" s="85">
        <f>SUM(Y29:Y31)</f>
        <v>2587864.5090616816</v>
      </c>
      <c r="Z33" s="61"/>
      <c r="AC33" s="62"/>
      <c r="AD33" s="63"/>
    </row>
    <row r="34" spans="26:27" s="58" customFormat="1" ht="15.75" customHeight="1" thickTop="1">
      <c r="Z34" s="62"/>
      <c r="AA34" s="63"/>
    </row>
    <row r="35" spans="2:27" s="58" customFormat="1" ht="15.75" customHeight="1">
      <c r="B35" s="62"/>
      <c r="C35" s="59"/>
      <c r="D35" s="4"/>
      <c r="E35" s="60"/>
      <c r="F35" s="60"/>
      <c r="G35" s="60"/>
      <c r="H35" s="60"/>
      <c r="I35" s="60"/>
      <c r="J35" s="60"/>
      <c r="K35" s="61"/>
      <c r="L35" s="60"/>
      <c r="M35" s="61"/>
      <c r="N35" s="60"/>
      <c r="O35" s="61"/>
      <c r="P35" s="60"/>
      <c r="Z35" s="62"/>
      <c r="AA35" s="63"/>
    </row>
    <row r="36" spans="2:16" s="58" customFormat="1" ht="15.75" customHeight="1">
      <c r="B36" s="62"/>
      <c r="D36" s="4"/>
      <c r="E36" s="89"/>
      <c r="F36" s="88"/>
      <c r="G36" s="60"/>
      <c r="H36" s="60"/>
      <c r="I36" s="60"/>
      <c r="J36" s="60"/>
      <c r="K36" s="61"/>
      <c r="L36" s="60"/>
      <c r="M36" s="61"/>
      <c r="N36" s="60"/>
      <c r="O36" s="61"/>
      <c r="P36" s="60"/>
    </row>
    <row r="37" spans="2:16" s="58" customFormat="1" ht="15.75" customHeight="1">
      <c r="B37" s="62"/>
      <c r="C37" s="59"/>
      <c r="D37" s="4"/>
      <c r="E37" s="60"/>
      <c r="F37" s="60"/>
      <c r="G37" s="60"/>
      <c r="H37" s="60"/>
      <c r="I37" s="60"/>
      <c r="J37" s="60"/>
      <c r="K37" s="61"/>
      <c r="L37" s="60"/>
      <c r="M37" s="61"/>
      <c r="N37" s="60"/>
      <c r="O37" s="61"/>
      <c r="P37" s="60"/>
    </row>
    <row r="38" spans="2:31" s="58" customFormat="1" ht="15.75" customHeight="1">
      <c r="B38" s="62"/>
      <c r="C38" s="59"/>
      <c r="D38" s="4"/>
      <c r="E38" s="60"/>
      <c r="F38" s="60"/>
      <c r="G38" s="60"/>
      <c r="H38" s="60"/>
      <c r="I38" s="60"/>
      <c r="J38" s="60"/>
      <c r="K38" s="61"/>
      <c r="L38" s="60"/>
      <c r="M38" s="61"/>
      <c r="N38" s="60"/>
      <c r="O38" s="61"/>
      <c r="P38" s="60"/>
      <c r="AD38" s="61"/>
      <c r="AE38" s="64"/>
    </row>
    <row r="39" spans="1:31" s="58" customFormat="1" ht="15.75" customHeight="1">
      <c r="A39" s="61"/>
      <c r="B39" s="61"/>
      <c r="C39" s="61"/>
      <c r="D39" s="61"/>
      <c r="E39" s="61"/>
      <c r="F39" s="61"/>
      <c r="G39" s="61"/>
      <c r="H39" s="60"/>
      <c r="I39" s="60"/>
      <c r="J39" s="60"/>
      <c r="K39" s="61"/>
      <c r="L39" s="60"/>
      <c r="M39" s="61"/>
      <c r="N39" s="60"/>
      <c r="O39" s="61"/>
      <c r="P39" s="60"/>
      <c r="AD39" s="61"/>
      <c r="AE39" s="59"/>
    </row>
    <row r="40" spans="1:31" s="58" customFormat="1" ht="15.75" customHeight="1">
      <c r="A40" s="61"/>
      <c r="B40" s="61"/>
      <c r="C40" s="61"/>
      <c r="D40" s="61"/>
      <c r="E40" s="61"/>
      <c r="F40" s="61"/>
      <c r="G40" s="61"/>
      <c r="H40" s="60"/>
      <c r="I40" s="60"/>
      <c r="J40" s="60"/>
      <c r="K40" s="61"/>
      <c r="L40" s="60"/>
      <c r="M40" s="61"/>
      <c r="N40" s="60"/>
      <c r="O40" s="61"/>
      <c r="P40" s="60"/>
      <c r="AD40" s="61"/>
      <c r="AE40" s="59"/>
    </row>
    <row r="41" spans="1:31" s="58" customFormat="1" ht="15.75" customHeight="1">
      <c r="A41" s="61"/>
      <c r="B41" s="61"/>
      <c r="C41" s="61"/>
      <c r="D41" s="61"/>
      <c r="E41" s="61"/>
      <c r="F41" s="61"/>
      <c r="G41" s="61"/>
      <c r="H41" s="60"/>
      <c r="I41" s="60"/>
      <c r="J41" s="60"/>
      <c r="K41" s="61"/>
      <c r="L41" s="60"/>
      <c r="M41" s="61"/>
      <c r="N41" s="60"/>
      <c r="O41" s="61"/>
      <c r="P41" s="60"/>
      <c r="AD41" s="61"/>
      <c r="AE41" s="59"/>
    </row>
    <row r="42" spans="1:31" s="58" customFormat="1" ht="15.75" customHeight="1">
      <c r="A42" s="61"/>
      <c r="B42" s="61"/>
      <c r="C42" s="61"/>
      <c r="D42" s="61"/>
      <c r="E42" s="61"/>
      <c r="F42" s="61"/>
      <c r="G42" s="61"/>
      <c r="H42" s="60"/>
      <c r="I42" s="60"/>
      <c r="J42" s="60"/>
      <c r="K42" s="61"/>
      <c r="L42" s="60"/>
      <c r="M42" s="61"/>
      <c r="N42" s="60"/>
      <c r="O42" s="61"/>
      <c r="P42" s="60"/>
      <c r="Q42" s="61"/>
      <c r="R42" s="60"/>
      <c r="S42" s="61"/>
      <c r="T42" s="60"/>
      <c r="AD42" s="61"/>
      <c r="AE42" s="59"/>
    </row>
    <row r="43" spans="1:31" s="58" customFormat="1" ht="15.75" customHeight="1">
      <c r="A43" s="61"/>
      <c r="B43" s="61"/>
      <c r="C43" s="61"/>
      <c r="D43" s="61"/>
      <c r="E43" s="61"/>
      <c r="F43" s="61"/>
      <c r="G43" s="61"/>
      <c r="H43" s="62"/>
      <c r="I43" s="60"/>
      <c r="J43" s="60"/>
      <c r="K43" s="61"/>
      <c r="L43" s="60"/>
      <c r="M43" s="61"/>
      <c r="N43" s="60"/>
      <c r="O43" s="61"/>
      <c r="P43" s="60"/>
      <c r="Q43" s="61"/>
      <c r="R43" s="60"/>
      <c r="S43" s="61"/>
      <c r="T43" s="60"/>
      <c r="AD43" s="61"/>
      <c r="AE43" s="59"/>
    </row>
    <row r="44" spans="1:31" s="58" customFormat="1" ht="15.75" customHeight="1">
      <c r="A44" s="61"/>
      <c r="B44" s="61"/>
      <c r="C44" s="61"/>
      <c r="D44" s="61"/>
      <c r="E44" s="61"/>
      <c r="F44" s="61"/>
      <c r="G44" s="61"/>
      <c r="H44" s="60"/>
      <c r="I44" s="60"/>
      <c r="J44" s="60"/>
      <c r="K44" s="61"/>
      <c r="L44" s="60"/>
      <c r="M44" s="61"/>
      <c r="N44" s="60"/>
      <c r="O44" s="61"/>
      <c r="P44" s="60"/>
      <c r="Q44" s="61"/>
      <c r="R44" s="60"/>
      <c r="S44" s="61"/>
      <c r="T44" s="60"/>
      <c r="AD44" s="61"/>
      <c r="AE44" s="59"/>
    </row>
    <row r="45" spans="1:31" s="58" customFormat="1" ht="15.75" customHeight="1">
      <c r="A45" s="61"/>
      <c r="B45" s="61"/>
      <c r="C45" s="61"/>
      <c r="D45" s="61"/>
      <c r="E45" s="61"/>
      <c r="F45" s="61"/>
      <c r="G45" s="61"/>
      <c r="H45" s="62"/>
      <c r="I45" s="60"/>
      <c r="J45" s="60"/>
      <c r="K45" s="61"/>
      <c r="L45" s="60"/>
      <c r="M45" s="61"/>
      <c r="N45" s="60"/>
      <c r="O45" s="61"/>
      <c r="P45" s="60"/>
      <c r="Q45" s="61"/>
      <c r="R45" s="60"/>
      <c r="S45" s="61"/>
      <c r="T45" s="60"/>
      <c r="AD45" s="61"/>
      <c r="AE45" s="59"/>
    </row>
    <row r="46" spans="1:20" s="58" customFormat="1" ht="15.75" customHeight="1">
      <c r="A46" s="61"/>
      <c r="B46" s="61"/>
      <c r="C46" s="61"/>
      <c r="D46" s="61"/>
      <c r="E46" s="61"/>
      <c r="F46" s="61"/>
      <c r="G46" s="61"/>
      <c r="H46" s="60"/>
      <c r="I46" s="60"/>
      <c r="J46" s="60"/>
      <c r="K46" s="61"/>
      <c r="L46" s="60"/>
      <c r="M46" s="61"/>
      <c r="N46" s="60"/>
      <c r="O46" s="61"/>
      <c r="P46" s="60"/>
      <c r="Q46" s="61"/>
      <c r="R46" s="60"/>
      <c r="S46" s="61"/>
      <c r="T46" s="60"/>
    </row>
    <row r="47" spans="1:20" s="58" customFormat="1" ht="15.75" customHeight="1">
      <c r="A47" s="61"/>
      <c r="B47" s="61"/>
      <c r="C47" s="61"/>
      <c r="D47" s="61"/>
      <c r="E47" s="61"/>
      <c r="F47" s="61"/>
      <c r="G47" s="61"/>
      <c r="H47" s="60"/>
      <c r="I47" s="60"/>
      <c r="J47" s="60"/>
      <c r="K47" s="61"/>
      <c r="L47" s="60"/>
      <c r="M47" s="61"/>
      <c r="N47" s="60"/>
      <c r="O47" s="61"/>
      <c r="P47" s="60"/>
      <c r="Q47" s="61"/>
      <c r="R47" s="60"/>
      <c r="S47" s="61"/>
      <c r="T47" s="60"/>
    </row>
    <row r="48" spans="1:20" s="58" customFormat="1" ht="15.75" customHeight="1">
      <c r="A48" s="61"/>
      <c r="B48" s="61"/>
      <c r="C48" s="61"/>
      <c r="D48" s="61"/>
      <c r="E48" s="61"/>
      <c r="F48" s="61"/>
      <c r="G48" s="61"/>
      <c r="H48" s="60"/>
      <c r="I48" s="60"/>
      <c r="J48" s="60"/>
      <c r="K48" s="61"/>
      <c r="L48" s="60"/>
      <c r="M48" s="61"/>
      <c r="N48" s="60"/>
      <c r="O48" s="61"/>
      <c r="P48" s="60"/>
      <c r="Q48" s="61"/>
      <c r="R48" s="60"/>
      <c r="S48" s="61"/>
      <c r="T48" s="60"/>
    </row>
    <row r="49" spans="1:20" s="58" customFormat="1" ht="15.75" customHeight="1">
      <c r="A49" s="61"/>
      <c r="B49" s="61"/>
      <c r="C49" s="61"/>
      <c r="D49" s="61"/>
      <c r="E49" s="61"/>
      <c r="F49" s="61"/>
      <c r="G49" s="61"/>
      <c r="H49" s="60"/>
      <c r="I49" s="60"/>
      <c r="J49" s="60"/>
      <c r="K49" s="61"/>
      <c r="L49" s="60"/>
      <c r="M49" s="61"/>
      <c r="N49" s="60"/>
      <c r="O49" s="61"/>
      <c r="P49" s="60"/>
      <c r="Q49" s="61"/>
      <c r="R49" s="60"/>
      <c r="S49" s="61"/>
      <c r="T49" s="60"/>
    </row>
    <row r="50" spans="1:27" s="58" customFormat="1" ht="15.75" customHeight="1">
      <c r="A50" s="61"/>
      <c r="B50" s="61"/>
      <c r="C50" s="61"/>
      <c r="D50" s="61"/>
      <c r="E50" s="61"/>
      <c r="F50" s="61"/>
      <c r="G50" s="61"/>
      <c r="H50" s="60"/>
      <c r="I50" s="60"/>
      <c r="J50" s="60"/>
      <c r="K50" s="61"/>
      <c r="L50" s="60"/>
      <c r="M50" s="61"/>
      <c r="N50" s="60"/>
      <c r="O50" s="61"/>
      <c r="P50" s="60"/>
      <c r="Q50" s="61"/>
      <c r="R50" s="60"/>
      <c r="S50" s="61"/>
      <c r="T50" s="60"/>
      <c r="U50" s="61"/>
      <c r="V50" s="60"/>
      <c r="W50" s="61"/>
      <c r="Z50" s="62"/>
      <c r="AA50" s="63"/>
    </row>
    <row r="51" spans="1:27" s="58" customFormat="1" ht="15.75" customHeight="1">
      <c r="A51" s="61"/>
      <c r="B51" s="61"/>
      <c r="C51" s="61"/>
      <c r="D51" s="61"/>
      <c r="E51" s="61"/>
      <c r="F51" s="61"/>
      <c r="G51" s="61"/>
      <c r="H51" s="60"/>
      <c r="I51" s="60"/>
      <c r="J51" s="60"/>
      <c r="K51" s="61"/>
      <c r="L51" s="60"/>
      <c r="M51" s="61"/>
      <c r="N51" s="60"/>
      <c r="O51" s="61"/>
      <c r="P51" s="60"/>
      <c r="R51" s="60"/>
      <c r="S51" s="61"/>
      <c r="T51" s="60"/>
      <c r="U51" s="61"/>
      <c r="V51" s="60"/>
      <c r="W51" s="61"/>
      <c r="Z51" s="62"/>
      <c r="AA51" s="63"/>
    </row>
    <row r="52" spans="1:27" s="58" customFormat="1" ht="15.75" customHeight="1">
      <c r="A52" s="61"/>
      <c r="B52" s="61"/>
      <c r="C52" s="61"/>
      <c r="D52" s="61"/>
      <c r="E52" s="61"/>
      <c r="F52" s="61"/>
      <c r="G52" s="61"/>
      <c r="H52" s="60"/>
      <c r="I52" s="60"/>
      <c r="J52" s="60"/>
      <c r="K52" s="61"/>
      <c r="L52" s="60"/>
      <c r="M52" s="61"/>
      <c r="N52" s="60"/>
      <c r="O52" s="61"/>
      <c r="P52" s="60"/>
      <c r="R52" s="60"/>
      <c r="S52" s="61"/>
      <c r="T52" s="60"/>
      <c r="U52" s="61"/>
      <c r="V52" s="60"/>
      <c r="W52" s="61"/>
      <c r="Z52" s="62"/>
      <c r="AA52" s="63"/>
    </row>
    <row r="53" spans="1:27" s="58" customFormat="1" ht="15.75" customHeight="1">
      <c r="A53" s="61"/>
      <c r="B53" s="61"/>
      <c r="C53" s="61"/>
      <c r="D53" s="61"/>
      <c r="E53" s="61"/>
      <c r="F53" s="61"/>
      <c r="G53" s="61"/>
      <c r="H53" s="60"/>
      <c r="I53" s="60"/>
      <c r="J53" s="60"/>
      <c r="K53" s="61"/>
      <c r="L53" s="60"/>
      <c r="M53" s="61"/>
      <c r="N53" s="60"/>
      <c r="O53" s="61"/>
      <c r="P53" s="60"/>
      <c r="Q53" s="61"/>
      <c r="R53" s="60"/>
      <c r="S53" s="61"/>
      <c r="T53" s="60"/>
      <c r="U53" s="61"/>
      <c r="V53" s="60"/>
      <c r="W53" s="61"/>
      <c r="Z53" s="62"/>
      <c r="AA53" s="63"/>
    </row>
    <row r="54" spans="1:27" s="58" customFormat="1" ht="15.75" customHeight="1">
      <c r="A54" s="61"/>
      <c r="B54" s="61"/>
      <c r="C54" s="61"/>
      <c r="D54" s="61"/>
      <c r="E54" s="61"/>
      <c r="F54" s="61"/>
      <c r="G54" s="61"/>
      <c r="H54" s="60"/>
      <c r="I54" s="60"/>
      <c r="J54" s="60"/>
      <c r="K54" s="61"/>
      <c r="L54" s="60"/>
      <c r="M54" s="61"/>
      <c r="N54" s="60"/>
      <c r="O54" s="61"/>
      <c r="P54" s="60"/>
      <c r="Q54" s="61"/>
      <c r="R54" s="60"/>
      <c r="S54" s="61"/>
      <c r="T54" s="60"/>
      <c r="U54" s="61"/>
      <c r="V54" s="60"/>
      <c r="W54" s="61"/>
      <c r="Z54" s="62"/>
      <c r="AA54" s="63"/>
    </row>
    <row r="55" spans="1:27" s="94" customFormat="1" ht="15.75" customHeight="1">
      <c r="A55" s="61"/>
      <c r="B55" s="61"/>
      <c r="C55" s="61"/>
      <c r="D55" s="61"/>
      <c r="E55" s="61"/>
      <c r="F55" s="61"/>
      <c r="G55" s="61"/>
      <c r="H55" s="92"/>
      <c r="I55" s="92"/>
      <c r="J55" s="92"/>
      <c r="K55" s="93"/>
      <c r="L55" s="92"/>
      <c r="M55" s="93"/>
      <c r="N55" s="92"/>
      <c r="O55" s="93"/>
      <c r="P55" s="92"/>
      <c r="Q55" s="93"/>
      <c r="R55" s="92"/>
      <c r="S55" s="93"/>
      <c r="T55" s="92"/>
      <c r="U55" s="93"/>
      <c r="V55" s="92"/>
      <c r="W55" s="93"/>
      <c r="Z55" s="90"/>
      <c r="AA55" s="95"/>
    </row>
    <row r="56" spans="1:27" s="94" customFormat="1" ht="15.75" customHeight="1">
      <c r="A56" s="61"/>
      <c r="B56" s="61"/>
      <c r="C56" s="61"/>
      <c r="D56" s="61"/>
      <c r="E56" s="61"/>
      <c r="F56" s="61"/>
      <c r="G56" s="61"/>
      <c r="H56" s="96"/>
      <c r="I56" s="92"/>
      <c r="J56" s="92"/>
      <c r="K56" s="93"/>
      <c r="L56" s="92"/>
      <c r="M56" s="93"/>
      <c r="N56" s="92"/>
      <c r="O56" s="93"/>
      <c r="P56" s="92"/>
      <c r="Q56" s="93"/>
      <c r="R56" s="92"/>
      <c r="S56" s="93"/>
      <c r="T56" s="92"/>
      <c r="U56" s="93"/>
      <c r="V56" s="92"/>
      <c r="W56" s="93"/>
      <c r="Z56" s="90"/>
      <c r="AA56" s="95"/>
    </row>
    <row r="57" spans="1:27" s="94" customFormat="1" ht="25.5" customHeight="1">
      <c r="A57" s="61"/>
      <c r="B57" s="61"/>
      <c r="C57" s="61"/>
      <c r="D57" s="61"/>
      <c r="E57" s="61"/>
      <c r="F57" s="61"/>
      <c r="G57" s="61"/>
      <c r="H57" s="96"/>
      <c r="I57" s="92"/>
      <c r="J57" s="92"/>
      <c r="K57" s="93"/>
      <c r="L57" s="92"/>
      <c r="M57" s="93"/>
      <c r="N57" s="92"/>
      <c r="O57" s="93"/>
      <c r="P57" s="92"/>
      <c r="Q57" s="93"/>
      <c r="R57" s="92"/>
      <c r="S57" s="93"/>
      <c r="T57" s="92"/>
      <c r="U57" s="93"/>
      <c r="V57" s="92"/>
      <c r="W57" s="93"/>
      <c r="Z57" s="90"/>
      <c r="AA57" s="95"/>
    </row>
    <row r="58" spans="2:27" s="94" customFormat="1" ht="15.75" customHeight="1">
      <c r="B58" s="90"/>
      <c r="C58" s="91"/>
      <c r="D58" s="4"/>
      <c r="E58" s="92"/>
      <c r="F58" s="92"/>
      <c r="G58" s="92"/>
      <c r="H58" s="92"/>
      <c r="I58" s="92"/>
      <c r="J58" s="92"/>
      <c r="K58" s="93"/>
      <c r="L58" s="92"/>
      <c r="M58" s="93"/>
      <c r="N58" s="92"/>
      <c r="O58" s="93"/>
      <c r="P58" s="92"/>
      <c r="Q58" s="93"/>
      <c r="R58" s="92"/>
      <c r="S58" s="93"/>
      <c r="T58" s="92"/>
      <c r="U58" s="93"/>
      <c r="V58" s="92"/>
      <c r="W58" s="93"/>
      <c r="Z58" s="90"/>
      <c r="AA58" s="95"/>
    </row>
    <row r="59" spans="2:27" s="94" customFormat="1" ht="15.75" customHeight="1">
      <c r="B59" s="90"/>
      <c r="C59" s="91"/>
      <c r="D59" s="4">
        <f>D49*(1+F50)</f>
        <v>0</v>
      </c>
      <c r="E59" s="92"/>
      <c r="F59" s="92"/>
      <c r="G59" s="92"/>
      <c r="H59" s="92"/>
      <c r="I59" s="92"/>
      <c r="J59" s="92"/>
      <c r="K59" s="93"/>
      <c r="L59" s="92"/>
      <c r="M59" s="93"/>
      <c r="N59" s="92"/>
      <c r="O59" s="93"/>
      <c r="P59" s="92"/>
      <c r="Q59" s="93"/>
      <c r="R59" s="92"/>
      <c r="S59" s="93"/>
      <c r="T59" s="92"/>
      <c r="U59" s="93"/>
      <c r="V59" s="92"/>
      <c r="W59" s="93"/>
      <c r="Z59" s="90"/>
      <c r="AA59" s="95"/>
    </row>
    <row r="60" spans="2:27" s="94" customFormat="1" ht="15.75" customHeight="1">
      <c r="B60" s="90"/>
      <c r="C60" s="91"/>
      <c r="D60" s="4"/>
      <c r="E60" s="92"/>
      <c r="F60" s="92"/>
      <c r="G60" s="92"/>
      <c r="H60" s="92"/>
      <c r="I60" s="92"/>
      <c r="J60" s="92"/>
      <c r="K60" s="93"/>
      <c r="L60" s="92"/>
      <c r="M60" s="93"/>
      <c r="N60" s="92"/>
      <c r="O60" s="93"/>
      <c r="P60" s="92"/>
      <c r="Q60" s="93"/>
      <c r="R60" s="92"/>
      <c r="S60" s="93"/>
      <c r="T60" s="92"/>
      <c r="U60" s="93"/>
      <c r="V60" s="92"/>
      <c r="W60" s="93"/>
      <c r="Z60" s="90"/>
      <c r="AA60" s="95"/>
    </row>
    <row r="61" spans="2:27" s="94" customFormat="1" ht="15.75" customHeight="1">
      <c r="B61" s="90"/>
      <c r="C61" s="91"/>
      <c r="D61" s="91"/>
      <c r="E61" s="92"/>
      <c r="F61" s="92"/>
      <c r="G61" s="92"/>
      <c r="H61" s="92"/>
      <c r="I61" s="92"/>
      <c r="J61" s="92"/>
      <c r="K61" s="93"/>
      <c r="L61" s="92"/>
      <c r="M61" s="93"/>
      <c r="N61" s="92"/>
      <c r="O61" s="93"/>
      <c r="P61" s="92"/>
      <c r="Q61" s="93"/>
      <c r="R61" s="92"/>
      <c r="S61" s="93"/>
      <c r="T61" s="92"/>
      <c r="U61" s="93"/>
      <c r="V61" s="92"/>
      <c r="W61" s="93"/>
      <c r="Z61" s="90"/>
      <c r="AA61" s="95"/>
    </row>
    <row r="62" spans="2:27" s="94" customFormat="1" ht="15.75" customHeight="1">
      <c r="B62" s="90"/>
      <c r="C62" s="91"/>
      <c r="D62" s="91"/>
      <c r="E62" s="92"/>
      <c r="F62" s="92"/>
      <c r="G62" s="92"/>
      <c r="H62" s="92"/>
      <c r="I62" s="92"/>
      <c r="J62" s="92"/>
      <c r="K62" s="93"/>
      <c r="L62" s="92"/>
      <c r="M62" s="93"/>
      <c r="N62" s="92"/>
      <c r="O62" s="93"/>
      <c r="P62" s="92"/>
      <c r="Q62" s="93"/>
      <c r="R62" s="92"/>
      <c r="S62" s="93"/>
      <c r="T62" s="92"/>
      <c r="U62" s="93"/>
      <c r="V62" s="92"/>
      <c r="W62" s="93"/>
      <c r="Z62" s="90"/>
      <c r="AA62" s="95"/>
    </row>
    <row r="63" spans="2:27" s="94" customFormat="1" ht="15.75" customHeight="1">
      <c r="B63" s="90"/>
      <c r="C63" s="91"/>
      <c r="D63" s="91"/>
      <c r="E63" s="92"/>
      <c r="F63" s="92"/>
      <c r="G63" s="92"/>
      <c r="H63" s="92"/>
      <c r="I63" s="92"/>
      <c r="J63" s="92"/>
      <c r="K63" s="93"/>
      <c r="L63" s="92"/>
      <c r="M63" s="93"/>
      <c r="N63" s="92"/>
      <c r="O63" s="93"/>
      <c r="P63" s="92"/>
      <c r="Q63" s="93"/>
      <c r="R63" s="92"/>
      <c r="S63" s="93"/>
      <c r="T63" s="92"/>
      <c r="U63" s="93"/>
      <c r="V63" s="92"/>
      <c r="W63" s="93"/>
      <c r="Z63" s="90"/>
      <c r="AA63" s="95"/>
    </row>
    <row r="64" spans="2:27" s="94" customFormat="1" ht="15.75" customHeight="1">
      <c r="B64" s="90"/>
      <c r="C64" s="91"/>
      <c r="D64" s="91"/>
      <c r="E64" s="92"/>
      <c r="F64" s="92"/>
      <c r="G64" s="92"/>
      <c r="H64" s="92"/>
      <c r="I64" s="92"/>
      <c r="J64" s="92"/>
      <c r="K64" s="93"/>
      <c r="L64" s="92"/>
      <c r="M64" s="93"/>
      <c r="N64" s="92"/>
      <c r="O64" s="93"/>
      <c r="P64" s="92"/>
      <c r="Q64" s="93"/>
      <c r="R64" s="92"/>
      <c r="S64" s="93"/>
      <c r="T64" s="92"/>
      <c r="U64" s="93"/>
      <c r="V64" s="92"/>
      <c r="W64" s="93"/>
      <c r="Z64" s="90"/>
      <c r="AA64" s="95"/>
    </row>
    <row r="65" spans="2:27" s="58" customFormat="1" ht="15.75" customHeight="1">
      <c r="B65" s="62"/>
      <c r="C65" s="59"/>
      <c r="D65" s="59"/>
      <c r="E65" s="60"/>
      <c r="F65" s="60"/>
      <c r="G65" s="60"/>
      <c r="H65" s="60"/>
      <c r="I65" s="60"/>
      <c r="J65" s="60"/>
      <c r="K65" s="61"/>
      <c r="L65" s="60"/>
      <c r="M65" s="61"/>
      <c r="N65" s="60"/>
      <c r="O65" s="61"/>
      <c r="P65" s="60"/>
      <c r="Q65" s="61"/>
      <c r="R65" s="60"/>
      <c r="S65" s="61"/>
      <c r="T65" s="60"/>
      <c r="U65" s="61"/>
      <c r="V65" s="60"/>
      <c r="W65" s="61"/>
      <c r="Z65" s="62"/>
      <c r="AA65" s="63"/>
    </row>
    <row r="66" spans="2:27" s="58" customFormat="1" ht="15.75" customHeight="1">
      <c r="B66" s="62"/>
      <c r="C66" s="59"/>
      <c r="D66" s="59"/>
      <c r="E66" s="60"/>
      <c r="F66" s="60"/>
      <c r="G66" s="60"/>
      <c r="H66" s="60"/>
      <c r="I66" s="60"/>
      <c r="J66" s="60"/>
      <c r="K66" s="61"/>
      <c r="L66" s="60"/>
      <c r="M66" s="61"/>
      <c r="N66" s="60"/>
      <c r="O66" s="61"/>
      <c r="P66" s="60"/>
      <c r="Q66" s="61"/>
      <c r="R66" s="60"/>
      <c r="S66" s="61"/>
      <c r="T66" s="60"/>
      <c r="U66" s="61"/>
      <c r="V66" s="60"/>
      <c r="W66" s="61"/>
      <c r="Z66" s="62"/>
      <c r="AA66" s="63"/>
    </row>
    <row r="67" spans="2:27" s="58" customFormat="1" ht="15.75" customHeight="1">
      <c r="B67" s="62"/>
      <c r="C67" s="59"/>
      <c r="D67" s="59"/>
      <c r="E67" s="60"/>
      <c r="F67" s="60"/>
      <c r="G67" s="60"/>
      <c r="H67" s="60"/>
      <c r="I67" s="60"/>
      <c r="J67" s="60"/>
      <c r="K67" s="61"/>
      <c r="L67" s="60"/>
      <c r="M67" s="61"/>
      <c r="N67" s="60"/>
      <c r="O67" s="61"/>
      <c r="P67" s="60"/>
      <c r="Q67" s="61"/>
      <c r="R67" s="60"/>
      <c r="S67" s="61"/>
      <c r="T67" s="60"/>
      <c r="U67" s="61"/>
      <c r="V67" s="60"/>
      <c r="W67" s="61"/>
      <c r="Z67" s="62"/>
      <c r="AA67" s="63"/>
    </row>
    <row r="68" spans="2:27" s="58" customFormat="1" ht="15.75" customHeight="1">
      <c r="B68" s="62"/>
      <c r="C68" s="59"/>
      <c r="D68" s="59"/>
      <c r="E68" s="60"/>
      <c r="F68" s="60"/>
      <c r="G68" s="60"/>
      <c r="H68" s="60"/>
      <c r="I68" s="60"/>
      <c r="J68" s="60"/>
      <c r="K68" s="61"/>
      <c r="L68" s="60"/>
      <c r="M68" s="61"/>
      <c r="N68" s="60"/>
      <c r="O68" s="61"/>
      <c r="P68" s="60"/>
      <c r="Q68" s="61"/>
      <c r="R68" s="60"/>
      <c r="S68" s="61"/>
      <c r="T68" s="60"/>
      <c r="U68" s="61"/>
      <c r="V68" s="60"/>
      <c r="W68" s="61"/>
      <c r="Z68" s="62"/>
      <c r="AA68" s="63"/>
    </row>
    <row r="69" spans="2:27" s="58" customFormat="1" ht="15.75" customHeight="1">
      <c r="B69" s="62"/>
      <c r="C69" s="59"/>
      <c r="D69" s="59"/>
      <c r="E69" s="60"/>
      <c r="F69" s="60"/>
      <c r="G69" s="60"/>
      <c r="H69" s="60"/>
      <c r="I69" s="60"/>
      <c r="J69" s="60"/>
      <c r="K69" s="61"/>
      <c r="L69" s="60"/>
      <c r="M69" s="61"/>
      <c r="N69" s="60"/>
      <c r="O69" s="61"/>
      <c r="P69" s="60"/>
      <c r="Q69" s="61"/>
      <c r="R69" s="60"/>
      <c r="S69" s="61"/>
      <c r="T69" s="60"/>
      <c r="U69" s="61"/>
      <c r="V69" s="60"/>
      <c r="W69" s="61"/>
      <c r="Z69" s="62"/>
      <c r="AA69" s="63"/>
    </row>
    <row r="70" spans="2:27" s="58" customFormat="1" ht="15.75" customHeight="1">
      <c r="B70" s="62"/>
      <c r="C70" s="59"/>
      <c r="D70" s="59"/>
      <c r="E70" s="60"/>
      <c r="F70" s="60"/>
      <c r="G70" s="60"/>
      <c r="H70" s="60"/>
      <c r="I70" s="60"/>
      <c r="J70" s="60"/>
      <c r="K70" s="61"/>
      <c r="L70" s="60"/>
      <c r="M70" s="61"/>
      <c r="N70" s="60"/>
      <c r="O70" s="61"/>
      <c r="P70" s="60"/>
      <c r="Q70" s="61"/>
      <c r="R70" s="60"/>
      <c r="S70" s="61"/>
      <c r="T70" s="60"/>
      <c r="U70" s="61"/>
      <c r="V70" s="60"/>
      <c r="W70" s="61"/>
      <c r="Z70" s="62"/>
      <c r="AA70" s="63"/>
    </row>
    <row r="71" spans="2:27" s="58" customFormat="1" ht="15.75" customHeight="1">
      <c r="B71" s="62"/>
      <c r="C71" s="59"/>
      <c r="D71" s="59"/>
      <c r="E71" s="60"/>
      <c r="F71" s="60"/>
      <c r="G71" s="60"/>
      <c r="H71" s="60"/>
      <c r="I71" s="60"/>
      <c r="J71" s="60"/>
      <c r="K71" s="61"/>
      <c r="L71" s="60"/>
      <c r="M71" s="61"/>
      <c r="N71" s="60"/>
      <c r="O71" s="61"/>
      <c r="P71" s="60"/>
      <c r="Q71" s="61"/>
      <c r="R71" s="60"/>
      <c r="S71" s="61"/>
      <c r="T71" s="60"/>
      <c r="U71" s="61"/>
      <c r="V71" s="60"/>
      <c r="W71" s="61"/>
      <c r="Z71" s="62"/>
      <c r="AA71" s="63"/>
    </row>
    <row r="72" spans="2:27" s="58" customFormat="1" ht="15.75" customHeight="1">
      <c r="B72" s="62"/>
      <c r="C72" s="59"/>
      <c r="D72" s="59"/>
      <c r="E72" s="60"/>
      <c r="F72" s="60"/>
      <c r="G72" s="60"/>
      <c r="H72" s="60"/>
      <c r="I72" s="60"/>
      <c r="J72" s="60"/>
      <c r="K72" s="61"/>
      <c r="L72" s="60"/>
      <c r="M72" s="61"/>
      <c r="N72" s="60"/>
      <c r="O72" s="61"/>
      <c r="P72" s="60"/>
      <c r="Q72" s="61"/>
      <c r="R72" s="60"/>
      <c r="S72" s="61"/>
      <c r="T72" s="60"/>
      <c r="U72" s="61"/>
      <c r="V72" s="60"/>
      <c r="W72" s="61"/>
      <c r="Z72" s="62"/>
      <c r="AA72" s="63"/>
    </row>
    <row r="73" spans="2:27" s="58" customFormat="1" ht="15.75" customHeight="1">
      <c r="B73" s="62"/>
      <c r="C73" s="59"/>
      <c r="D73" s="59"/>
      <c r="E73" s="60"/>
      <c r="F73" s="60"/>
      <c r="G73" s="60"/>
      <c r="H73" s="60"/>
      <c r="I73" s="60"/>
      <c r="J73" s="60"/>
      <c r="K73" s="61"/>
      <c r="L73" s="60"/>
      <c r="M73" s="61"/>
      <c r="N73" s="60"/>
      <c r="O73" s="61"/>
      <c r="P73" s="60"/>
      <c r="Q73" s="61"/>
      <c r="R73" s="60"/>
      <c r="S73" s="61"/>
      <c r="T73" s="60"/>
      <c r="U73" s="61"/>
      <c r="V73" s="60"/>
      <c r="W73" s="61"/>
      <c r="Z73" s="62"/>
      <c r="AA73" s="63"/>
    </row>
    <row r="74" spans="2:27" s="58" customFormat="1" ht="15.75" customHeight="1">
      <c r="B74" s="62"/>
      <c r="C74" s="59"/>
      <c r="D74" s="59"/>
      <c r="E74" s="60"/>
      <c r="F74" s="60"/>
      <c r="G74" s="60"/>
      <c r="H74" s="60"/>
      <c r="I74" s="60"/>
      <c r="J74" s="60"/>
      <c r="K74" s="61"/>
      <c r="L74" s="60"/>
      <c r="M74" s="61"/>
      <c r="N74" s="60"/>
      <c r="O74" s="61"/>
      <c r="P74" s="60"/>
      <c r="Q74" s="61"/>
      <c r="R74" s="60"/>
      <c r="S74" s="61"/>
      <c r="T74" s="60"/>
      <c r="U74" s="61"/>
      <c r="V74" s="60"/>
      <c r="W74" s="61"/>
      <c r="Z74" s="62"/>
      <c r="AA74" s="63"/>
    </row>
    <row r="75" spans="2:27" s="58" customFormat="1" ht="15.75" customHeight="1">
      <c r="B75" s="62"/>
      <c r="C75" s="59"/>
      <c r="D75" s="59"/>
      <c r="E75" s="60"/>
      <c r="F75" s="60"/>
      <c r="G75" s="60"/>
      <c r="H75" s="60"/>
      <c r="I75" s="60"/>
      <c r="J75" s="60"/>
      <c r="K75" s="61"/>
      <c r="L75" s="60"/>
      <c r="M75" s="61"/>
      <c r="N75" s="60"/>
      <c r="O75" s="61"/>
      <c r="P75" s="60"/>
      <c r="Q75" s="61"/>
      <c r="R75" s="60"/>
      <c r="S75" s="61"/>
      <c r="T75" s="60"/>
      <c r="U75" s="61"/>
      <c r="V75" s="60"/>
      <c r="W75" s="61"/>
      <c r="Z75" s="62"/>
      <c r="AA75" s="63"/>
    </row>
    <row r="76" spans="2:27" s="58" customFormat="1" ht="15.75" customHeight="1">
      <c r="B76" s="62"/>
      <c r="C76" s="59"/>
      <c r="D76" s="59"/>
      <c r="E76" s="60"/>
      <c r="F76" s="60"/>
      <c r="G76" s="60"/>
      <c r="H76" s="60"/>
      <c r="I76" s="60"/>
      <c r="J76" s="60"/>
      <c r="K76" s="61"/>
      <c r="L76" s="60"/>
      <c r="M76" s="61"/>
      <c r="N76" s="60"/>
      <c r="O76" s="61"/>
      <c r="P76" s="60"/>
      <c r="Q76" s="61"/>
      <c r="R76" s="60"/>
      <c r="S76" s="61"/>
      <c r="T76" s="60"/>
      <c r="U76" s="61"/>
      <c r="V76" s="60"/>
      <c r="W76" s="61"/>
      <c r="Z76" s="62"/>
      <c r="AA76" s="63"/>
    </row>
    <row r="77" spans="2:27" s="58" customFormat="1" ht="15.75" customHeight="1">
      <c r="B77" s="62"/>
      <c r="C77" s="59"/>
      <c r="D77" s="59"/>
      <c r="E77" s="60"/>
      <c r="F77" s="60"/>
      <c r="G77" s="60"/>
      <c r="H77" s="60"/>
      <c r="I77" s="60"/>
      <c r="J77" s="60"/>
      <c r="K77" s="61"/>
      <c r="L77" s="60"/>
      <c r="M77" s="61"/>
      <c r="N77" s="60"/>
      <c r="O77" s="61"/>
      <c r="P77" s="60"/>
      <c r="Q77" s="61"/>
      <c r="R77" s="60"/>
      <c r="S77" s="61"/>
      <c r="T77" s="60"/>
      <c r="U77" s="61"/>
      <c r="V77" s="60"/>
      <c r="W77" s="61"/>
      <c r="Z77" s="62"/>
      <c r="AA77" s="63"/>
    </row>
    <row r="78" spans="2:27" s="58" customFormat="1" ht="15.75" customHeight="1">
      <c r="B78" s="62"/>
      <c r="C78" s="59"/>
      <c r="D78" s="59"/>
      <c r="E78" s="60"/>
      <c r="F78" s="60"/>
      <c r="G78" s="60"/>
      <c r="H78" s="60"/>
      <c r="I78" s="60"/>
      <c r="J78" s="60"/>
      <c r="K78" s="61"/>
      <c r="L78" s="60"/>
      <c r="M78" s="61"/>
      <c r="N78" s="60"/>
      <c r="O78" s="61"/>
      <c r="P78" s="60"/>
      <c r="Q78" s="61"/>
      <c r="R78" s="60"/>
      <c r="S78" s="61"/>
      <c r="T78" s="60"/>
      <c r="U78" s="61"/>
      <c r="V78" s="60"/>
      <c r="W78" s="61"/>
      <c r="Z78" s="62"/>
      <c r="AA78" s="63"/>
    </row>
    <row r="79" spans="2:27" s="58" customFormat="1" ht="15.75" customHeight="1">
      <c r="B79" s="62"/>
      <c r="C79" s="59"/>
      <c r="D79" s="59"/>
      <c r="E79" s="60"/>
      <c r="F79" s="60"/>
      <c r="G79" s="60"/>
      <c r="H79" s="60"/>
      <c r="I79" s="60"/>
      <c r="J79" s="60"/>
      <c r="K79" s="61"/>
      <c r="L79" s="60"/>
      <c r="M79" s="61"/>
      <c r="N79" s="60"/>
      <c r="O79" s="61"/>
      <c r="P79" s="60"/>
      <c r="Q79" s="61"/>
      <c r="R79" s="60"/>
      <c r="S79" s="61"/>
      <c r="T79" s="60"/>
      <c r="U79" s="61"/>
      <c r="V79" s="60"/>
      <c r="W79" s="61"/>
      <c r="Z79" s="62"/>
      <c r="AA79" s="63"/>
    </row>
    <row r="80" spans="2:27" s="58" customFormat="1" ht="15.75" customHeight="1">
      <c r="B80" s="62"/>
      <c r="C80" s="59"/>
      <c r="D80" s="59"/>
      <c r="E80" s="60"/>
      <c r="F80" s="60"/>
      <c r="G80" s="60"/>
      <c r="H80" s="60"/>
      <c r="I80" s="60"/>
      <c r="J80" s="60"/>
      <c r="K80" s="61"/>
      <c r="L80" s="60"/>
      <c r="M80" s="61"/>
      <c r="N80" s="60"/>
      <c r="O80" s="61"/>
      <c r="P80" s="60"/>
      <c r="Q80" s="61"/>
      <c r="R80" s="60"/>
      <c r="S80" s="61"/>
      <c r="T80" s="60"/>
      <c r="U80" s="61"/>
      <c r="V80" s="60"/>
      <c r="W80" s="61"/>
      <c r="Z80" s="62"/>
      <c r="AA80" s="63"/>
    </row>
    <row r="81" spans="2:27" s="58" customFormat="1" ht="15.75" customHeight="1">
      <c r="B81" s="62"/>
      <c r="C81" s="59"/>
      <c r="D81" s="59"/>
      <c r="E81" s="60"/>
      <c r="F81" s="60"/>
      <c r="G81" s="60"/>
      <c r="H81" s="60"/>
      <c r="I81" s="60"/>
      <c r="J81" s="60"/>
      <c r="K81" s="61"/>
      <c r="L81" s="60"/>
      <c r="M81" s="61"/>
      <c r="N81" s="60"/>
      <c r="O81" s="61"/>
      <c r="P81" s="60"/>
      <c r="Q81" s="61"/>
      <c r="R81" s="60"/>
      <c r="S81" s="61"/>
      <c r="T81" s="60"/>
      <c r="U81" s="61"/>
      <c r="V81" s="60"/>
      <c r="W81" s="61"/>
      <c r="Z81" s="62"/>
      <c r="AA81" s="63"/>
    </row>
    <row r="82" spans="2:27" s="58" customFormat="1" ht="15.75" customHeight="1">
      <c r="B82" s="62"/>
      <c r="C82" s="59"/>
      <c r="D82" s="59"/>
      <c r="E82" s="60"/>
      <c r="F82" s="60"/>
      <c r="G82" s="60"/>
      <c r="H82" s="60"/>
      <c r="I82" s="60"/>
      <c r="J82" s="60"/>
      <c r="K82" s="61"/>
      <c r="L82" s="60"/>
      <c r="M82" s="61"/>
      <c r="N82" s="60"/>
      <c r="O82" s="61"/>
      <c r="P82" s="60"/>
      <c r="Q82" s="61"/>
      <c r="R82" s="60"/>
      <c r="S82" s="61"/>
      <c r="T82" s="60"/>
      <c r="U82" s="61"/>
      <c r="V82" s="60"/>
      <c r="W82" s="61"/>
      <c r="Z82" s="62"/>
      <c r="AA82" s="63"/>
    </row>
    <row r="83" spans="2:27" s="58" customFormat="1" ht="15.75" customHeight="1">
      <c r="B83" s="62"/>
      <c r="C83" s="59"/>
      <c r="D83" s="59"/>
      <c r="E83" s="60"/>
      <c r="F83" s="60"/>
      <c r="G83" s="60"/>
      <c r="H83" s="60"/>
      <c r="I83" s="60"/>
      <c r="J83" s="60"/>
      <c r="K83" s="61"/>
      <c r="L83" s="60"/>
      <c r="M83" s="61"/>
      <c r="N83" s="60"/>
      <c r="O83" s="61"/>
      <c r="P83" s="60"/>
      <c r="Q83" s="61"/>
      <c r="R83" s="60"/>
      <c r="S83" s="61"/>
      <c r="T83" s="60"/>
      <c r="U83" s="61"/>
      <c r="V83" s="60"/>
      <c r="W83" s="61"/>
      <c r="Z83" s="62"/>
      <c r="AA83" s="63"/>
    </row>
    <row r="84" spans="2:27" s="58" customFormat="1" ht="15.75" customHeight="1">
      <c r="B84" s="62"/>
      <c r="C84" s="59"/>
      <c r="D84" s="59"/>
      <c r="E84" s="60"/>
      <c r="F84" s="60"/>
      <c r="G84" s="60"/>
      <c r="H84" s="60"/>
      <c r="I84" s="60"/>
      <c r="J84" s="60"/>
      <c r="K84" s="61"/>
      <c r="L84" s="60"/>
      <c r="M84" s="61"/>
      <c r="N84" s="60"/>
      <c r="O84" s="61"/>
      <c r="P84" s="60"/>
      <c r="Q84" s="61"/>
      <c r="R84" s="60"/>
      <c r="S84" s="61"/>
      <c r="T84" s="60"/>
      <c r="U84" s="61"/>
      <c r="V84" s="60"/>
      <c r="W84" s="61"/>
      <c r="Z84" s="62"/>
      <c r="AA84" s="63"/>
    </row>
    <row r="85" spans="2:27" s="58" customFormat="1" ht="15.75" customHeight="1">
      <c r="B85" s="62"/>
      <c r="C85" s="59"/>
      <c r="D85" s="59"/>
      <c r="E85" s="60"/>
      <c r="F85" s="60"/>
      <c r="G85" s="60"/>
      <c r="H85" s="60"/>
      <c r="I85" s="60"/>
      <c r="J85" s="60"/>
      <c r="K85" s="61"/>
      <c r="L85" s="60"/>
      <c r="M85" s="61"/>
      <c r="N85" s="60"/>
      <c r="O85" s="61"/>
      <c r="P85" s="60"/>
      <c r="Q85" s="61"/>
      <c r="R85" s="60"/>
      <c r="S85" s="61"/>
      <c r="T85" s="60"/>
      <c r="U85" s="61"/>
      <c r="V85" s="60"/>
      <c r="W85" s="61"/>
      <c r="Z85" s="62"/>
      <c r="AA85" s="63"/>
    </row>
    <row r="86" spans="2:27" s="58" customFormat="1" ht="15.75" customHeight="1">
      <c r="B86" s="62"/>
      <c r="C86" s="59"/>
      <c r="D86" s="59"/>
      <c r="E86" s="60"/>
      <c r="F86" s="60"/>
      <c r="G86" s="60"/>
      <c r="H86" s="60"/>
      <c r="I86" s="60"/>
      <c r="J86" s="60"/>
      <c r="K86" s="61"/>
      <c r="L86" s="60"/>
      <c r="M86" s="61"/>
      <c r="N86" s="60"/>
      <c r="O86" s="61"/>
      <c r="P86" s="60"/>
      <c r="Q86" s="61"/>
      <c r="R86" s="60"/>
      <c r="S86" s="61"/>
      <c r="T86" s="60"/>
      <c r="U86" s="61"/>
      <c r="V86" s="60"/>
      <c r="W86" s="61"/>
      <c r="Z86" s="62"/>
      <c r="AA86" s="63"/>
    </row>
    <row r="87" spans="2:27" s="58" customFormat="1" ht="15.75" customHeight="1">
      <c r="B87" s="62"/>
      <c r="C87" s="59"/>
      <c r="D87" s="59"/>
      <c r="E87" s="60"/>
      <c r="F87" s="60"/>
      <c r="G87" s="60"/>
      <c r="H87" s="60"/>
      <c r="I87" s="60"/>
      <c r="J87" s="60"/>
      <c r="K87" s="61"/>
      <c r="L87" s="60"/>
      <c r="M87" s="61"/>
      <c r="N87" s="60"/>
      <c r="O87" s="61"/>
      <c r="P87" s="60"/>
      <c r="Q87" s="61"/>
      <c r="R87" s="60"/>
      <c r="S87" s="61"/>
      <c r="T87" s="60"/>
      <c r="U87" s="61"/>
      <c r="V87" s="60"/>
      <c r="W87" s="61"/>
      <c r="Z87" s="62"/>
      <c r="AA87" s="63"/>
    </row>
    <row r="88" spans="2:27" s="58" customFormat="1" ht="15.75" customHeight="1">
      <c r="B88" s="62"/>
      <c r="C88" s="59"/>
      <c r="D88" s="59"/>
      <c r="E88" s="60"/>
      <c r="F88" s="60"/>
      <c r="G88" s="60"/>
      <c r="H88" s="60"/>
      <c r="I88" s="60"/>
      <c r="J88" s="60"/>
      <c r="K88" s="61"/>
      <c r="L88" s="60"/>
      <c r="M88" s="61"/>
      <c r="N88" s="60"/>
      <c r="O88" s="61"/>
      <c r="P88" s="60"/>
      <c r="Q88" s="61"/>
      <c r="R88" s="60"/>
      <c r="S88" s="61"/>
      <c r="T88" s="60"/>
      <c r="U88" s="61"/>
      <c r="V88" s="60"/>
      <c r="W88" s="61"/>
      <c r="Z88" s="62"/>
      <c r="AA88" s="63"/>
    </row>
    <row r="89" spans="2:27" s="58" customFormat="1" ht="15.75" customHeight="1">
      <c r="B89" s="62"/>
      <c r="C89" s="59"/>
      <c r="D89" s="59"/>
      <c r="E89" s="60"/>
      <c r="F89" s="60"/>
      <c r="G89" s="60"/>
      <c r="H89" s="60"/>
      <c r="I89" s="60"/>
      <c r="J89" s="60"/>
      <c r="K89" s="61"/>
      <c r="L89" s="60"/>
      <c r="M89" s="61"/>
      <c r="N89" s="60"/>
      <c r="O89" s="61"/>
      <c r="P89" s="60"/>
      <c r="Q89" s="61"/>
      <c r="R89" s="60"/>
      <c r="S89" s="61"/>
      <c r="T89" s="60"/>
      <c r="U89" s="61"/>
      <c r="V89" s="60"/>
      <c r="W89" s="61"/>
      <c r="Z89" s="62"/>
      <c r="AA89" s="63"/>
    </row>
    <row r="90" spans="2:27" s="58" customFormat="1" ht="15.75" customHeight="1">
      <c r="B90" s="62"/>
      <c r="C90" s="59"/>
      <c r="D90" s="59"/>
      <c r="E90" s="60"/>
      <c r="F90" s="60"/>
      <c r="G90" s="60"/>
      <c r="H90" s="60"/>
      <c r="I90" s="60"/>
      <c r="J90" s="60"/>
      <c r="K90" s="61"/>
      <c r="L90" s="60"/>
      <c r="M90" s="61"/>
      <c r="N90" s="60"/>
      <c r="O90" s="61"/>
      <c r="P90" s="60"/>
      <c r="Q90" s="61"/>
      <c r="R90" s="60"/>
      <c r="S90" s="61"/>
      <c r="T90" s="60"/>
      <c r="U90" s="61"/>
      <c r="V90" s="60"/>
      <c r="W90" s="61"/>
      <c r="Z90" s="62"/>
      <c r="AA90" s="63"/>
    </row>
    <row r="91" spans="2:27" s="58" customFormat="1" ht="15.75" customHeight="1">
      <c r="B91" s="62"/>
      <c r="C91" s="59"/>
      <c r="D91" s="59"/>
      <c r="E91" s="60"/>
      <c r="F91" s="60"/>
      <c r="G91" s="60"/>
      <c r="H91" s="60"/>
      <c r="I91" s="60"/>
      <c r="J91" s="60"/>
      <c r="K91" s="61"/>
      <c r="L91" s="60"/>
      <c r="M91" s="61"/>
      <c r="N91" s="60"/>
      <c r="O91" s="61"/>
      <c r="P91" s="60"/>
      <c r="Q91" s="61"/>
      <c r="R91" s="60"/>
      <c r="S91" s="61"/>
      <c r="T91" s="60"/>
      <c r="U91" s="61"/>
      <c r="V91" s="60"/>
      <c r="W91" s="61"/>
      <c r="Z91" s="62"/>
      <c r="AA91" s="63"/>
    </row>
  </sheetData>
  <printOptions/>
  <pageMargins left="0.4724409448818898" right="0.31496062992125984" top="0.84" bottom="0.7874015748031497" header="0.3937007874015748" footer="0.4330708661417323"/>
  <pageSetup fitToHeight="1" fitToWidth="1" horizontalDpi="300" verticalDpi="300" orientation="landscape" paperSize="9" scale="96" r:id="rId2"/>
  <headerFooter alignWithMargins="0">
    <oddFooter>&amp;C&amp;"Arial,Kursiv"Seite &amp;P von &amp;N</oddFooter>
  </headerFooter>
  <drawing r:id="rId1"/>
</worksheet>
</file>

<file path=xl/worksheets/sheet3.xml><?xml version="1.0" encoding="utf-8"?>
<worksheet xmlns="http://schemas.openxmlformats.org/spreadsheetml/2006/main" xmlns:r="http://schemas.openxmlformats.org/officeDocument/2006/relationships">
  <dimension ref="A1:A11"/>
  <sheetViews>
    <sheetView workbookViewId="0" topLeftCell="A1">
      <selection activeCell="H4" sqref="H4"/>
    </sheetView>
  </sheetViews>
  <sheetFormatPr defaultColWidth="11.421875" defaultRowHeight="12.75"/>
  <cols>
    <col min="1" max="1" width="102.00390625" style="102" customWidth="1"/>
    <col min="2" max="16384" width="11.421875" style="102" customWidth="1"/>
  </cols>
  <sheetData>
    <row r="1" ht="45" customHeight="1">
      <c r="A1" s="103" t="s">
        <v>148</v>
      </c>
    </row>
    <row r="2" ht="46.5" customHeight="1">
      <c r="A2" s="101" t="s">
        <v>151</v>
      </c>
    </row>
    <row r="3" ht="41.25" customHeight="1">
      <c r="A3" s="101" t="s">
        <v>150</v>
      </c>
    </row>
    <row r="4" ht="36.75" customHeight="1">
      <c r="A4" s="101" t="s">
        <v>152</v>
      </c>
    </row>
    <row r="5" ht="45" customHeight="1">
      <c r="A5" s="101" t="s">
        <v>149</v>
      </c>
    </row>
    <row r="6" ht="34.5" customHeight="1"/>
    <row r="7" ht="12.75"/>
    <row r="8" ht="12.75"/>
    <row r="9" ht="12.75"/>
    <row r="10" ht="12.75"/>
    <row r="11" ht="140.25">
      <c r="A11" s="104" t="s">
        <v>153</v>
      </c>
    </row>
  </sheetData>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Carstensen</cp:lastModifiedBy>
  <cp:lastPrinted>2011-04-06T16:54:20Z</cp:lastPrinted>
  <dcterms:created xsi:type="dcterms:W3CDTF">1996-10-17T05:27:31Z</dcterms:created>
  <dcterms:modified xsi:type="dcterms:W3CDTF">2011-04-25T13:22:15Z</dcterms:modified>
  <cp:category/>
  <cp:version/>
  <cp:contentType/>
  <cp:contentStatus/>
</cp:coreProperties>
</file>